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865" windowHeight="648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'BS'!$A$1:$H$65</definedName>
    <definedName name="_xlnm.Print_Area" localSheetId="0">'IS'!$A$1:$J$56</definedName>
  </definedNames>
  <calcPr fullCalcOnLoad="1" fullPrecision="0"/>
</workbook>
</file>

<file path=xl/sharedStrings.xml><?xml version="1.0" encoding="utf-8"?>
<sst xmlns="http://schemas.openxmlformats.org/spreadsheetml/2006/main" count="232" uniqueCount="182">
  <si>
    <t>CONSOLIDATED INCOME STATEMENTS</t>
  </si>
  <si>
    <t>NOTE</t>
  </si>
  <si>
    <t>RM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</si>
  <si>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</si>
  <si>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</si>
  <si>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</si>
  <si>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</si>
  <si>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</si>
  <si>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</si>
  <si>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</si>
  <si>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</si>
  <si>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</si>
  <si>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</si>
  <si>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B4</t>
  </si>
  <si>
    <t>PROFIT AFTER TAXATION</t>
  </si>
  <si>
    <t>MINORITY INTEREST</t>
  </si>
  <si>
    <t>B13a</t>
  </si>
  <si>
    <t>B13b</t>
  </si>
  <si>
    <t>ENDED</t>
  </si>
  <si>
    <t>Note</t>
  </si>
  <si>
    <t>Inventories</t>
  </si>
  <si>
    <t>B9</t>
  </si>
  <si>
    <t>CONSOLIDATED CASH FLOW STATEMENT</t>
  </si>
  <si>
    <t>CASH FLOW FROM OPERATING ACTIVITIES</t>
  </si>
  <si>
    <t>Adjustment for:-</t>
  </si>
  <si>
    <t>Amortisation of development costs</t>
  </si>
  <si>
    <t>Interest expense</t>
  </si>
  <si>
    <t>Interest income</t>
  </si>
  <si>
    <t>Tax paid</t>
  </si>
  <si>
    <t>NET CASH (FOR)/FROM OPERATING ACTIVITIES</t>
  </si>
  <si>
    <t>CASH FLOW FROM INVESTING ACTIVITIES</t>
  </si>
  <si>
    <t>Acquisition of  subsidiary</t>
  </si>
  <si>
    <t>Purchase of property, plant and equipment</t>
  </si>
  <si>
    <t>Development costs incurred</t>
  </si>
  <si>
    <t>NET CASH FOR/FROM INVESTING ACTIVITIES</t>
  </si>
  <si>
    <t>CASH FLOW FROM FINANCING ACTIVITIES</t>
  </si>
  <si>
    <t>Goodwill</t>
  </si>
  <si>
    <t>Repayment of term loan</t>
  </si>
  <si>
    <t>NET CASH FOR/FROM FINANCING ACTIVITIES</t>
  </si>
  <si>
    <t xml:space="preserve">NET INCREASE/(DECREASE)  IN CASH </t>
  </si>
  <si>
    <t>NOTES TO  CASH FLOW STATEMENT</t>
  </si>
  <si>
    <t>Cash and bank balances</t>
  </si>
  <si>
    <t>(UNAUDITED)</t>
  </si>
  <si>
    <t>(AUDITED)</t>
  </si>
  <si>
    <t>A9</t>
  </si>
  <si>
    <t>ASSETS</t>
  </si>
  <si>
    <t>TOTAL ASSETS</t>
  </si>
  <si>
    <t>EQUITY AND LIABILITIES</t>
  </si>
  <si>
    <t>Total Liabilities</t>
  </si>
  <si>
    <t>TOTAL EQUITY AND LIABILITIES</t>
  </si>
  <si>
    <t>PROFIT ATTRIBUTABLE TO:-</t>
  </si>
  <si>
    <t>Property, plant and equipment</t>
  </si>
  <si>
    <t>Development cost</t>
  </si>
  <si>
    <t>Term loan interest</t>
  </si>
  <si>
    <t>Amortisation of other investment</t>
  </si>
  <si>
    <t>Depreciation of plant and equipment</t>
  </si>
  <si>
    <t>Bank interest paid</t>
  </si>
  <si>
    <t>attached to the interim financial statements.</t>
  </si>
  <si>
    <t>CONSOLIDATED STATEMENT OF CHANGES IN EQUITY</t>
  </si>
  <si>
    <t xml:space="preserve">Foreign </t>
  </si>
  <si>
    <t xml:space="preserve">Exchange </t>
  </si>
  <si>
    <t>Reserve</t>
  </si>
  <si>
    <t>Share</t>
  </si>
  <si>
    <t>Fluctuation</t>
  </si>
  <si>
    <t>Retained</t>
  </si>
  <si>
    <t>Minority</t>
  </si>
  <si>
    <t>Total</t>
  </si>
  <si>
    <t>Capital</t>
  </si>
  <si>
    <t>Premium</t>
  </si>
  <si>
    <t>Profits</t>
  </si>
  <si>
    <t>Interest</t>
  </si>
  <si>
    <t>Equity</t>
  </si>
  <si>
    <t>As previously stated</t>
  </si>
  <si>
    <t>Reserves on ESOS</t>
  </si>
  <si>
    <t xml:space="preserve">NET ASSETS PER SHARE ATTRIBUTABLE TO  </t>
  </si>
  <si>
    <t>NET ASSETS PER SHARE (SEN) *</t>
  </si>
  <si>
    <t>*Including minority interest</t>
  </si>
  <si>
    <t>** Excluding minority interest</t>
  </si>
  <si>
    <t>(Increase)/decrease in inventories</t>
  </si>
  <si>
    <t>(Increase)/decrease in trade and other receivables</t>
  </si>
  <si>
    <t>Increase/(decrease) in trade and other payables</t>
  </si>
  <si>
    <t>Hire purchase and lease interest</t>
  </si>
  <si>
    <t>financial statements.</t>
  </si>
  <si>
    <t>Repayment of hire purchase and lease payables</t>
  </si>
  <si>
    <t>31/12/2006</t>
  </si>
  <si>
    <t>(MI)</t>
  </si>
  <si>
    <t>Hire Purchase Interest</t>
  </si>
  <si>
    <t>Provision for doubtful debts</t>
  </si>
  <si>
    <t>FOR THE QUARTER ENDED 31 MARCH 2007</t>
  </si>
  <si>
    <t>31/03/2006</t>
  </si>
  <si>
    <t>31/03/2007</t>
  </si>
  <si>
    <t>AS AT 31 MARCH 2007</t>
  </si>
  <si>
    <t>31 December 2006 and the accompanying explanatory notes attached to the interim financial statements.</t>
  </si>
  <si>
    <t>statements for the financial year ended 31 December 2006 and the accompanying explanatory notes attached to the interim</t>
  </si>
  <si>
    <t>Tax recoverable</t>
  </si>
  <si>
    <t>As at 1 January 2006</t>
  </si>
  <si>
    <t>Attributable to Equity Holders of the Company</t>
  </si>
  <si>
    <t>Non-Distributable</t>
  </si>
  <si>
    <t xml:space="preserve">Other </t>
  </si>
  <si>
    <t>Reserves</t>
  </si>
  <si>
    <t xml:space="preserve">Share </t>
  </si>
  <si>
    <t>Option</t>
  </si>
  <si>
    <t>Effects of adopting FRS 3</t>
  </si>
  <si>
    <t>Issue of ordinary shares :-</t>
  </si>
  <si>
    <t xml:space="preserve">        Issued for cash</t>
  </si>
  <si>
    <t xml:space="preserve">        Pursuant to ESOS</t>
  </si>
  <si>
    <t xml:space="preserve">        Acquisition of subsidiaries</t>
  </si>
  <si>
    <t xml:space="preserve">        Bonus issue</t>
  </si>
  <si>
    <t>Transaction costs</t>
  </si>
  <si>
    <t>Legal reserve of a subsidiary</t>
  </si>
  <si>
    <t>Cash/share dividend declared by a foreign subsidiary</t>
  </si>
  <si>
    <t>Share options granted under ESOS</t>
  </si>
  <si>
    <t>Net profit for the year</t>
  </si>
  <si>
    <t>Foreign exchange fluctuation reserve</t>
  </si>
  <si>
    <t xml:space="preserve">Balance as at 31 December 2006  </t>
  </si>
  <si>
    <t>Balance as at 1 January 2007</t>
  </si>
  <si>
    <t>Balance as at 31 March 2007</t>
  </si>
  <si>
    <t>for the financial year ended 31 December 2006.</t>
  </si>
  <si>
    <t>Write-down of inventories</t>
  </si>
  <si>
    <t>(Gain)/Loss on disposal of property, plant and equipment</t>
  </si>
  <si>
    <t>Impairment of property, plant and equipment</t>
  </si>
  <si>
    <t>Proceeds from disposal of property, plant and equipment</t>
  </si>
  <si>
    <t>Proceeds from other short term borrowings</t>
  </si>
  <si>
    <t>Repayment of other short term borrowings</t>
  </si>
  <si>
    <t>Proceeds from term loan</t>
  </si>
  <si>
    <t>Bank overdraft</t>
  </si>
  <si>
    <t>The unaudited Condensed Consolidated Statement of Changes in Equity should be read in conjunction with the annual audited financial statements as at 31 December 2006 and the accompanying explanatory notes</t>
  </si>
  <si>
    <t>A8</t>
  </si>
  <si>
    <t>A14</t>
  </si>
  <si>
    <r>
      <t>GRAND-FLO SOLUTION BERHAD</t>
    </r>
    <r>
      <rPr>
        <b/>
        <sz val="10"/>
        <rFont val="Times New Roman"/>
        <family val="1"/>
      </rPr>
      <t xml:space="preserve"> (607392-W)</t>
    </r>
  </si>
  <si>
    <t>The unaudited results of Grand-Flo Solution Berhad and its subsidiaries for the 3 months period ended 31 March 2007 are as follows:-</t>
  </si>
  <si>
    <t>3 MONTHS ENDED</t>
  </si>
  <si>
    <t>EQUITY HOLDERS OF THE COMPANY</t>
  </si>
  <si>
    <t>EARNINGS PER SHARE:-</t>
  </si>
  <si>
    <t>DILUTED (SEN)</t>
  </si>
  <si>
    <t>BASIC (SEN)</t>
  </si>
  <si>
    <t xml:space="preserve">The unaudited condensed Consolidated Income Statements should be read in conjunction with the Group's audited financial statements for the year ended </t>
  </si>
  <si>
    <t>INCOME TAX EXPENSE</t>
  </si>
  <si>
    <r>
      <t>GRAND-FLO SOLUTION BERHAD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(607392-W)</t>
    </r>
  </si>
  <si>
    <t>CONSOLIDATED BALANCE SHEET</t>
  </si>
  <si>
    <t xml:space="preserve">AS AT </t>
  </si>
  <si>
    <t>Non-Current Assets</t>
  </si>
  <si>
    <t>Other investment, unquoted</t>
  </si>
  <si>
    <t>Current Assets</t>
  </si>
  <si>
    <t>Trade receivables</t>
  </si>
  <si>
    <t>Other receivables &amp; prepayment</t>
  </si>
  <si>
    <t>Fixed deposit with licensed banks</t>
  </si>
  <si>
    <t>Equity attributable to equity holders of the company</t>
  </si>
  <si>
    <t>Share capital</t>
  </si>
  <si>
    <t>Share premium</t>
  </si>
  <si>
    <t>Retained earnings</t>
  </si>
  <si>
    <t>Other capital reserve</t>
  </si>
  <si>
    <t>Minority Interest</t>
  </si>
  <si>
    <t>Total Equity</t>
  </si>
  <si>
    <t>Non-Current Liabilities</t>
  </si>
  <si>
    <t>Deferred tax</t>
  </si>
  <si>
    <t>Long-term borrowing</t>
  </si>
  <si>
    <t>Current Liabilities</t>
  </si>
  <si>
    <t>Trade payables</t>
  </si>
  <si>
    <t>Other payables &amp; accrual</t>
  </si>
  <si>
    <t>Amount owing to directors</t>
  </si>
  <si>
    <t>Short-term borrowing</t>
  </si>
  <si>
    <t>Provision for taxation</t>
  </si>
  <si>
    <t xml:space="preserve">   ORNINARY EQUITY HOLDERS OF THE PARENT (SEN)**</t>
  </si>
  <si>
    <t>The unaudited condensed Consolidated Balance Sheet should be read in conjunction with the Group's audited financial</t>
  </si>
  <si>
    <t>Net profit for the period</t>
  </si>
  <si>
    <t>3 MONTHS</t>
  </si>
  <si>
    <t>12 MONTHS</t>
  </si>
  <si>
    <t>Profit before taxation</t>
  </si>
  <si>
    <t>Operating profit before working capital changes</t>
  </si>
  <si>
    <t>CASH FROM OPERATIONS</t>
  </si>
  <si>
    <t xml:space="preserve">Proceeds from issuance of share capital / excersice of ESOS </t>
  </si>
  <si>
    <t>AND CASH EQUIVALENTS</t>
  </si>
  <si>
    <t>CASH AND CASH EQUIVALENTS B/F</t>
  </si>
  <si>
    <t>CASH AND CASH EQUIVALENTS C/F</t>
  </si>
  <si>
    <t>Cash and cash equivalents comprise:</t>
  </si>
  <si>
    <t xml:space="preserve">The unaudited condensed Consolidated Cash Flow Statement should be read in conjunction with the annual audited financial statements </t>
  </si>
  <si>
    <t>Minority interest shares in dividends received</t>
  </si>
  <si>
    <t>Distributable</t>
  </si>
  <si>
    <t>FOR THE QUARTER</t>
  </si>
  <si>
    <t>FOR THE CUMULATIVE PERIOD</t>
  </si>
  <si>
    <t>(Restated)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</si>
</sst>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0.00_);\(0.00\)"/>
    <numFmt numFmtId="218" formatCode="0.0_);\(0.0\)"/>
    <numFmt numFmtId="219" formatCode="0.00000000000"/>
    <numFmt numFmtId="220" formatCode="0.000"/>
  </numFmts>
  <fonts count="13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12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6" fontId="6" fillId="0" borderId="1" xfId="17" applyNumberFormat="1" applyFont="1" applyFill="1" applyBorder="1" applyAlignment="1" applyProtection="1">
      <alignment horizontal="center"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Fill="1">
      <alignment/>
      <protection/>
    </xf>
    <xf numFmtId="0" fontId="4" fillId="0" borderId="0" xfId="22" applyFont="1">
      <alignment/>
      <protection/>
    </xf>
    <xf numFmtId="43" fontId="6" fillId="0" borderId="0" xfId="15" applyFont="1" applyAlignment="1">
      <alignment/>
    </xf>
    <xf numFmtId="14" fontId="6" fillId="0" borderId="0" xfId="22" applyNumberFormat="1" applyFont="1">
      <alignment/>
      <protection/>
    </xf>
    <xf numFmtId="193" fontId="6" fillId="0" borderId="0" xfId="15" applyNumberFormat="1" applyFont="1" applyAlignment="1">
      <alignment/>
    </xf>
    <xf numFmtId="193" fontId="6" fillId="0" borderId="0" xfId="22" applyNumberFormat="1" applyFont="1">
      <alignment/>
      <protection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0" fontId="6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>
      <alignment/>
      <protection/>
    </xf>
    <xf numFmtId="186" fontId="4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0" fontId="6" fillId="0" borderId="0" xfId="23" applyFont="1" applyFill="1" applyBorder="1">
      <alignment/>
      <protection/>
    </xf>
    <xf numFmtId="193" fontId="9" fillId="0" borderId="0" xfId="15" applyNumberFormat="1" applyFont="1" applyFill="1" applyBorder="1" applyAlignment="1">
      <alignment/>
    </xf>
    <xf numFmtId="186" fontId="6" fillId="0" borderId="0" xfId="23" applyNumberFormat="1" applyFont="1" applyFill="1" applyBorder="1" applyAlignment="1">
      <alignment horizontal="center"/>
      <protection/>
    </xf>
    <xf numFmtId="186" fontId="4" fillId="0" borderId="3" xfId="15" applyNumberFormat="1" applyFont="1" applyFill="1" applyBorder="1" applyAlignment="1" applyProtection="1">
      <alignment horizontal="center"/>
      <protection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186" fontId="4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9" fillId="0" borderId="0" xfId="23" applyFont="1" applyFill="1" applyBorder="1">
      <alignment/>
      <protection/>
    </xf>
    <xf numFmtId="43" fontId="9" fillId="0" borderId="0" xfId="15" applyFont="1" applyFill="1" applyBorder="1" applyAlignment="1">
      <alignment/>
    </xf>
    <xf numFmtId="186" fontId="6" fillId="0" borderId="0" xfId="17" applyNumberFormat="1" applyFont="1" applyFill="1" applyBorder="1" applyAlignment="1" applyProtection="1">
      <alignment/>
      <protection/>
    </xf>
    <xf numFmtId="0" fontId="9" fillId="0" borderId="0" xfId="22" applyFont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186" fontId="6" fillId="0" borderId="4" xfId="17" applyNumberFormat="1" applyFont="1" applyFill="1" applyBorder="1" applyAlignment="1" applyProtection="1">
      <alignment/>
      <protection/>
    </xf>
    <xf numFmtId="186" fontId="6" fillId="0" borderId="5" xfId="17" applyNumberFormat="1" applyFont="1" applyFill="1" applyBorder="1" applyAlignment="1" applyProtection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0" fontId="1" fillId="0" borderId="0" xfId="23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6" fontId="4" fillId="0" borderId="0" xfId="17" applyNumberFormat="1" applyFont="1" applyBorder="1" applyAlignment="1">
      <alignment horizontal="left"/>
    </xf>
    <xf numFmtId="0" fontId="4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186" fontId="6" fillId="0" borderId="0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center"/>
    </xf>
    <xf numFmtId="0" fontId="4" fillId="0" borderId="6" xfId="22" applyFont="1" applyBorder="1" applyAlignment="1">
      <alignment horizontal="center"/>
      <protection/>
    </xf>
    <xf numFmtId="186" fontId="4" fillId="0" borderId="6" xfId="17" applyNumberFormat="1" applyFont="1" applyBorder="1" applyAlignment="1">
      <alignment horizontal="center"/>
    </xf>
    <xf numFmtId="0" fontId="6" fillId="0" borderId="0" xfId="22" applyFont="1" applyBorder="1" applyAlignment="1">
      <alignment horizontal="center"/>
      <protection/>
    </xf>
    <xf numFmtId="186" fontId="6" fillId="0" borderId="0" xfId="17" applyNumberFormat="1" applyFont="1" applyBorder="1" applyAlignment="1">
      <alignment horizontal="center"/>
    </xf>
    <xf numFmtId="193" fontId="6" fillId="0" borderId="0" xfId="15" applyNumberFormat="1" applyFont="1" applyBorder="1" applyAlignment="1">
      <alignment/>
    </xf>
    <xf numFmtId="193" fontId="6" fillId="0" borderId="0" xfId="15" applyNumberFormat="1" applyFont="1" applyAlignment="1">
      <alignment/>
    </xf>
    <xf numFmtId="193" fontId="6" fillId="0" borderId="0" xfId="15" applyNumberFormat="1" applyFont="1" applyBorder="1" applyAlignment="1">
      <alignment horizontal="right"/>
    </xf>
    <xf numFmtId="193" fontId="6" fillId="0" borderId="0" xfId="15" applyNumberFormat="1" applyFont="1" applyAlignment="1">
      <alignment horizontal="right"/>
    </xf>
    <xf numFmtId="193" fontId="4" fillId="0" borderId="0" xfId="15" applyNumberFormat="1" applyFont="1" applyAlignment="1">
      <alignment/>
    </xf>
    <xf numFmtId="193" fontId="6" fillId="0" borderId="5" xfId="15" applyNumberFormat="1" applyFont="1" applyBorder="1" applyAlignment="1">
      <alignment/>
    </xf>
    <xf numFmtId="193" fontId="6" fillId="0" borderId="0" xfId="15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11" fillId="0" borderId="0" xfId="22" applyFont="1">
      <alignment/>
      <protection/>
    </xf>
    <xf numFmtId="0" fontId="11" fillId="0" borderId="0" xfId="22" applyFont="1" applyFill="1" applyAlignment="1">
      <alignment/>
      <protection/>
    </xf>
    <xf numFmtId="43" fontId="6" fillId="0" borderId="0" xfId="23" applyNumberFormat="1" applyFont="1" applyFill="1" applyBorder="1">
      <alignment/>
      <protection/>
    </xf>
    <xf numFmtId="193" fontId="9" fillId="0" borderId="0" xfId="15" applyNumberFormat="1" applyFont="1" applyFill="1" applyBorder="1" applyAlignment="1" quotePrefix="1">
      <alignment horizontal="right"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49" fontId="4" fillId="0" borderId="0" xfId="22" applyNumberFormat="1" applyFont="1" applyAlignment="1">
      <alignment/>
      <protection/>
    </xf>
    <xf numFmtId="0" fontId="4" fillId="0" borderId="0" xfId="22" applyFont="1" applyFill="1" applyAlignment="1">
      <alignment horizontal="center"/>
      <protection/>
    </xf>
    <xf numFmtId="193" fontId="6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 horizontal="center"/>
    </xf>
    <xf numFmtId="0" fontId="6" fillId="0" borderId="0" xfId="22" applyFont="1" applyAlignment="1">
      <alignment horizontal="center"/>
      <protection/>
    </xf>
    <xf numFmtId="43" fontId="6" fillId="0" borderId="0" xfId="15" applyFont="1" applyAlignment="1">
      <alignment horizontal="center"/>
    </xf>
    <xf numFmtId="186" fontId="6" fillId="0" borderId="0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 horizontal="center"/>
      <protection/>
    </xf>
    <xf numFmtId="186" fontId="6" fillId="0" borderId="6" xfId="17" applyNumberFormat="1" applyFont="1" applyFill="1" applyBorder="1" applyAlignment="1" applyProtection="1">
      <alignment horizontal="center"/>
      <protection/>
    </xf>
    <xf numFmtId="0" fontId="6" fillId="0" borderId="0" xfId="22" applyFont="1" applyFill="1" applyAlignment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0" fontId="8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/>
      <protection/>
    </xf>
    <xf numFmtId="0" fontId="8" fillId="0" borderId="0" xfId="23" applyFont="1" applyFill="1" applyBorder="1">
      <alignment/>
      <protection/>
    </xf>
    <xf numFmtId="193" fontId="9" fillId="0" borderId="0" xfId="22" applyNumberFormat="1" applyFont="1" applyBorder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186" fontId="6" fillId="0" borderId="7" xfId="15" applyNumberFormat="1" applyFont="1" applyFill="1" applyBorder="1" applyAlignment="1" applyProtection="1">
      <alignment horizontal="center"/>
      <protection/>
    </xf>
    <xf numFmtId="186" fontId="6" fillId="0" borderId="8" xfId="15" applyNumberFormat="1" applyFont="1" applyFill="1" applyBorder="1" applyAlignment="1" applyProtection="1">
      <alignment horizontal="center"/>
      <protection/>
    </xf>
    <xf numFmtId="186" fontId="6" fillId="0" borderId="9" xfId="15" applyNumberFormat="1" applyFont="1" applyFill="1" applyBorder="1" applyAlignment="1" applyProtection="1">
      <alignment horizontal="center"/>
      <protection/>
    </xf>
    <xf numFmtId="186" fontId="6" fillId="0" borderId="4" xfId="15" applyNumberFormat="1" applyFont="1" applyFill="1" applyBorder="1" applyAlignment="1" applyProtection="1">
      <alignment horizontal="center"/>
      <protection/>
    </xf>
    <xf numFmtId="193" fontId="6" fillId="0" borderId="8" xfId="15" applyNumberFormat="1" applyFont="1" applyFill="1" applyBorder="1" applyAlignment="1">
      <alignment horizontal="center"/>
    </xf>
    <xf numFmtId="193" fontId="6" fillId="0" borderId="9" xfId="15" applyNumberFormat="1" applyFont="1" applyFill="1" applyBorder="1" applyAlignment="1">
      <alignment horizontal="center"/>
    </xf>
    <xf numFmtId="193" fontId="6" fillId="0" borderId="4" xfId="15" applyNumberFormat="1" applyFont="1" applyFill="1" applyBorder="1" applyAlignment="1">
      <alignment horizontal="center"/>
    </xf>
    <xf numFmtId="0" fontId="10" fillId="0" borderId="0" xfId="23" applyFont="1" applyFill="1" applyBorder="1">
      <alignment/>
      <protection/>
    </xf>
    <xf numFmtId="0" fontId="6" fillId="0" borderId="0" xfId="22" applyFont="1" applyBorder="1" applyAlignment="1">
      <alignment horizontal="center"/>
      <protection/>
    </xf>
    <xf numFmtId="186" fontId="6" fillId="0" borderId="7" xfId="15" applyNumberFormat="1" applyFont="1" applyFill="1" applyBorder="1" applyAlignment="1">
      <alignment horizontal="center"/>
    </xf>
    <xf numFmtId="186" fontId="6" fillId="0" borderId="9" xfId="15" applyNumberFormat="1" applyFont="1" applyFill="1" applyBorder="1" applyAlignment="1">
      <alignment horizontal="center"/>
    </xf>
    <xf numFmtId="186" fontId="6" fillId="0" borderId="4" xfId="15" applyNumberFormat="1" applyFont="1" applyFill="1" applyBorder="1" applyAlignment="1" applyProtection="1">
      <alignment horizontal="center"/>
      <protection/>
    </xf>
    <xf numFmtId="0" fontId="12" fillId="0" borderId="0" xfId="22" applyFont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187" fontId="4" fillId="0" borderId="0" xfId="22" applyNumberFormat="1" applyFont="1" applyBorder="1" applyAlignment="1">
      <alignment horizontal="center"/>
      <protection/>
    </xf>
    <xf numFmtId="188" fontId="4" fillId="0" borderId="0" xfId="22" applyNumberFormat="1" applyFont="1" applyBorder="1" applyAlignment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6" fillId="0" borderId="0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 horizontal="left"/>
      <protection/>
    </xf>
    <xf numFmtId="43" fontId="6" fillId="0" borderId="0" xfId="15" applyFont="1" applyFill="1" applyAlignment="1">
      <alignment/>
    </xf>
    <xf numFmtId="43" fontId="6" fillId="0" borderId="0" xfId="15" applyFont="1" applyFill="1" applyAlignment="1">
      <alignment/>
    </xf>
    <xf numFmtId="49" fontId="4" fillId="0" borderId="6" xfId="22" applyNumberFormat="1" applyFont="1" applyBorder="1" applyAlignment="1">
      <alignment horizontal="center"/>
      <protection/>
    </xf>
    <xf numFmtId="49" fontId="4" fillId="0" borderId="6" xfId="22" applyNumberFormat="1" applyFont="1" applyFill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Reports-31.3.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85725</xdr:rowOff>
    </xdr:from>
    <xdr:to>
      <xdr:col>2</xdr:col>
      <xdr:colOff>876300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3695700" y="923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76200</xdr:rowOff>
    </xdr:from>
    <xdr:to>
      <xdr:col>7</xdr:col>
      <xdr:colOff>981075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8763000" y="914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104775</xdr:rowOff>
    </xdr:from>
    <xdr:to>
      <xdr:col>2</xdr:col>
      <xdr:colOff>876300</xdr:colOff>
      <xdr:row>5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4572000" y="11430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114300</xdr:rowOff>
    </xdr:from>
    <xdr:to>
      <xdr:col>5</xdr:col>
      <xdr:colOff>828675</xdr:colOff>
      <xdr:row>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048500" y="11525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8"/>
  <sheetViews>
    <sheetView tabSelected="1" zoomScale="75" zoomScaleNormal="75" workbookViewId="0" topLeftCell="A1">
      <selection activeCell="D19" sqref="D19"/>
    </sheetView>
  </sheetViews>
  <sheetFormatPr defaultColWidth="9.00390625" defaultRowHeight="14.25"/>
  <cols>
    <col min="1" max="1" width="37.375" style="3" customWidth="1"/>
    <col min="2" max="2" width="7.50390625" style="6" customWidth="1"/>
    <col min="3" max="3" width="2.875" style="6" customWidth="1"/>
    <col min="4" max="4" width="17.375" style="3" customWidth="1"/>
    <col min="5" max="5" width="2.375" style="3" customWidth="1"/>
    <col min="6" max="6" width="17.25390625" style="3" customWidth="1"/>
    <col min="7" max="7" width="3.375" style="3" customWidth="1"/>
    <col min="8" max="8" width="17.375" style="11" customWidth="1"/>
    <col min="9" max="9" width="2.375" style="3" customWidth="1"/>
    <col min="10" max="10" width="17.375" style="3" customWidth="1"/>
    <col min="11" max="11" width="2.875" style="3" customWidth="1"/>
    <col min="12" max="12" width="8.00390625" style="3" customWidth="1"/>
    <col min="13" max="13" width="8.125" style="3" bestFit="1" customWidth="1"/>
    <col min="14" max="16384" width="8.00390625" style="3" customWidth="1"/>
  </cols>
  <sheetData>
    <row r="1" spans="1:10" ht="18.75">
      <c r="A1" s="126" t="s">
        <v>129</v>
      </c>
      <c r="B1" s="1"/>
      <c r="C1" s="82"/>
      <c r="D1" s="82"/>
      <c r="E1" s="82"/>
      <c r="F1" s="82"/>
      <c r="G1" s="82"/>
      <c r="H1" s="83"/>
      <c r="I1" s="82"/>
      <c r="J1" s="2"/>
    </row>
    <row r="2" spans="1:10" s="87" customFormat="1" ht="15.75">
      <c r="A2" s="84" t="s">
        <v>0</v>
      </c>
      <c r="B2" s="84"/>
      <c r="C2" s="84"/>
      <c r="D2" s="84"/>
      <c r="E2" s="84"/>
      <c r="F2" s="84"/>
      <c r="G2" s="84"/>
      <c r="H2" s="85"/>
      <c r="I2" s="84"/>
      <c r="J2" s="86"/>
    </row>
    <row r="3" spans="1:10" ht="15.75">
      <c r="A3" s="88" t="s">
        <v>88</v>
      </c>
      <c r="B3" s="88"/>
      <c r="C3" s="88"/>
      <c r="D3" s="88"/>
      <c r="E3" s="88"/>
      <c r="F3" s="88"/>
      <c r="G3" s="88"/>
      <c r="H3" s="89"/>
      <c r="I3" s="88"/>
      <c r="J3" s="90"/>
    </row>
    <row r="4" spans="1:10" s="87" customFormat="1" ht="15.75">
      <c r="A4" s="84"/>
      <c r="B4" s="84"/>
      <c r="C4" s="84"/>
      <c r="D4" s="84"/>
      <c r="E4" s="84"/>
      <c r="F4" s="84"/>
      <c r="G4" s="84"/>
      <c r="H4" s="85"/>
      <c r="I4" s="84"/>
      <c r="J4" s="86"/>
    </row>
    <row r="5" spans="1:10" ht="15.75">
      <c r="A5" s="91" t="s">
        <v>130</v>
      </c>
      <c r="B5" s="88"/>
      <c r="C5" s="88"/>
      <c r="D5" s="88"/>
      <c r="E5" s="88"/>
      <c r="F5" s="88"/>
      <c r="G5" s="88"/>
      <c r="H5" s="89"/>
      <c r="I5" s="88"/>
      <c r="J5" s="90"/>
    </row>
    <row r="6" spans="1:10" s="87" customFormat="1" ht="15.75">
      <c r="A6" s="84"/>
      <c r="B6" s="84"/>
      <c r="C6" s="84"/>
      <c r="D6" s="84"/>
      <c r="E6" s="84"/>
      <c r="F6" s="84"/>
      <c r="G6" s="84"/>
      <c r="H6" s="85"/>
      <c r="I6" s="84"/>
      <c r="J6" s="86"/>
    </row>
    <row r="7" spans="1:10" ht="15.75">
      <c r="A7" s="88"/>
      <c r="B7" s="88"/>
      <c r="C7" s="88"/>
      <c r="D7" s="139" t="s">
        <v>179</v>
      </c>
      <c r="E7" s="139"/>
      <c r="F7" s="139"/>
      <c r="G7" s="88"/>
      <c r="H7" s="140" t="s">
        <v>180</v>
      </c>
      <c r="I7" s="140"/>
      <c r="J7" s="140"/>
    </row>
    <row r="8" spans="1:10" s="87" customFormat="1" ht="15.75">
      <c r="A8" s="86"/>
      <c r="B8" s="92"/>
      <c r="C8" s="92"/>
      <c r="D8" s="137" t="s">
        <v>131</v>
      </c>
      <c r="E8" s="137"/>
      <c r="F8" s="137"/>
      <c r="G8" s="93"/>
      <c r="H8" s="138" t="s">
        <v>131</v>
      </c>
      <c r="I8" s="138"/>
      <c r="J8" s="138"/>
    </row>
    <row r="9" spans="1:10" ht="15.75">
      <c r="A9" s="90"/>
      <c r="B9" s="127" t="s">
        <v>1</v>
      </c>
      <c r="C9" s="127"/>
      <c r="D9" s="127" t="s">
        <v>90</v>
      </c>
      <c r="E9" s="128"/>
      <c r="F9" s="129" t="s">
        <v>89</v>
      </c>
      <c r="G9" s="128"/>
      <c r="H9" s="127" t="s">
        <v>90</v>
      </c>
      <c r="I9" s="128"/>
      <c r="J9" s="129" t="s">
        <v>89</v>
      </c>
    </row>
    <row r="10" spans="1:10" s="87" customFormat="1" ht="15.75">
      <c r="A10" s="86"/>
      <c r="B10" s="92"/>
      <c r="C10" s="92"/>
      <c r="D10" s="92" t="s">
        <v>2</v>
      </c>
      <c r="E10" s="92"/>
      <c r="F10" s="92" t="s">
        <v>2</v>
      </c>
      <c r="G10" s="92"/>
      <c r="H10" s="94" t="s">
        <v>2</v>
      </c>
      <c r="I10" s="92"/>
      <c r="J10" s="92" t="s">
        <v>2</v>
      </c>
    </row>
    <row r="11" spans="1:10" ht="15.75">
      <c r="A11" s="12"/>
      <c r="D11" s="6"/>
      <c r="E11" s="6"/>
      <c r="F11" s="18" t="s">
        <v>181</v>
      </c>
      <c r="G11" s="6"/>
      <c r="H11" s="77"/>
      <c r="I11" s="6"/>
      <c r="J11" s="18" t="s">
        <v>181</v>
      </c>
    </row>
    <row r="12" spans="1:10" ht="15.75">
      <c r="A12" s="12"/>
      <c r="D12" s="6"/>
      <c r="E12" s="6"/>
      <c r="F12" s="18"/>
      <c r="G12" s="6"/>
      <c r="H12" s="77"/>
      <c r="I12" s="6"/>
      <c r="J12" s="18"/>
    </row>
    <row r="13" spans="1:10" ht="15.75">
      <c r="A13" s="3" t="s">
        <v>3</v>
      </c>
      <c r="B13" s="6" t="s">
        <v>127</v>
      </c>
      <c r="D13" s="52">
        <v>14005545</v>
      </c>
      <c r="E13" s="52"/>
      <c r="F13" s="7">
        <v>9742863</v>
      </c>
      <c r="G13" s="52"/>
      <c r="H13" s="52">
        <v>14005545</v>
      </c>
      <c r="I13" s="52"/>
      <c r="J13" s="7">
        <v>9742863</v>
      </c>
    </row>
    <row r="14" spans="4:10" ht="15.75">
      <c r="D14" s="52"/>
      <c r="E14" s="52"/>
      <c r="F14" s="7"/>
      <c r="G14" s="52"/>
      <c r="H14" s="52"/>
      <c r="I14" s="52"/>
      <c r="J14" s="7"/>
    </row>
    <row r="15" spans="1:10" ht="15.75">
      <c r="A15" s="3" t="s">
        <v>4</v>
      </c>
      <c r="D15" s="8">
        <v>-9313977</v>
      </c>
      <c r="E15" s="52"/>
      <c r="F15" s="9">
        <v>-5723350</v>
      </c>
      <c r="G15" s="52"/>
      <c r="H15" s="8">
        <v>-9313977</v>
      </c>
      <c r="I15" s="52"/>
      <c r="J15" s="9">
        <v>-5723350</v>
      </c>
    </row>
    <row r="16" spans="4:10" ht="15.75">
      <c r="D16" s="52"/>
      <c r="E16" s="52"/>
      <c r="F16" s="7"/>
      <c r="G16" s="52"/>
      <c r="H16" s="52"/>
      <c r="I16" s="52"/>
      <c r="J16" s="7"/>
    </row>
    <row r="17" spans="1:10" ht="15.75">
      <c r="A17" s="22" t="s">
        <v>5</v>
      </c>
      <c r="D17" s="52">
        <f>SUM(D13:D15)</f>
        <v>4691568</v>
      </c>
      <c r="E17" s="52"/>
      <c r="F17" s="52">
        <f>SUM(F13:F16)</f>
        <v>4019513</v>
      </c>
      <c r="G17" s="52"/>
      <c r="H17" s="52">
        <f>SUM(H13:H16)</f>
        <v>4691568</v>
      </c>
      <c r="I17" s="52"/>
      <c r="J17" s="52">
        <f>SUM(J13:J16)</f>
        <v>4019513</v>
      </c>
    </row>
    <row r="18" spans="4:10" ht="15.75">
      <c r="D18" s="52"/>
      <c r="E18" s="52"/>
      <c r="F18" s="7"/>
      <c r="G18" s="52"/>
      <c r="H18" s="52"/>
      <c r="I18" s="52"/>
      <c r="J18" s="7"/>
    </row>
    <row r="19" spans="1:10" ht="15.75">
      <c r="A19" s="3" t="s">
        <v>6</v>
      </c>
      <c r="D19" s="52">
        <v>60125</v>
      </c>
      <c r="E19" s="52"/>
      <c r="F19" s="7">
        <v>125809</v>
      </c>
      <c r="G19" s="52"/>
      <c r="H19" s="52">
        <v>60125</v>
      </c>
      <c r="I19" s="52"/>
      <c r="J19" s="7">
        <v>125809</v>
      </c>
    </row>
    <row r="20" spans="4:10" ht="15.75">
      <c r="D20" s="52"/>
      <c r="E20" s="52"/>
      <c r="F20" s="7"/>
      <c r="G20" s="52"/>
      <c r="H20" s="52"/>
      <c r="I20" s="52"/>
      <c r="J20" s="7"/>
    </row>
    <row r="21" spans="1:10" ht="15.75">
      <c r="A21" s="3" t="s">
        <v>7</v>
      </c>
      <c r="D21" s="52">
        <v>-551980</v>
      </c>
      <c r="E21" s="52"/>
      <c r="F21" s="7">
        <v>-419568</v>
      </c>
      <c r="G21" s="52"/>
      <c r="H21" s="52">
        <v>-551980</v>
      </c>
      <c r="I21" s="52"/>
      <c r="J21" s="7">
        <v>-419568</v>
      </c>
    </row>
    <row r="22" spans="4:10" ht="15.75">
      <c r="D22" s="52"/>
      <c r="E22" s="52"/>
      <c r="F22" s="7"/>
      <c r="G22" s="52"/>
      <c r="H22" s="52"/>
      <c r="I22" s="52"/>
      <c r="J22" s="7"/>
    </row>
    <row r="23" spans="1:10" ht="15.75">
      <c r="A23" s="3" t="s">
        <v>8</v>
      </c>
      <c r="D23" s="52">
        <v>-2180669</v>
      </c>
      <c r="E23" s="52"/>
      <c r="F23" s="7">
        <v>-1569827</v>
      </c>
      <c r="G23" s="52"/>
      <c r="H23" s="52">
        <v>-2180669</v>
      </c>
      <c r="I23" s="52"/>
      <c r="J23" s="7">
        <v>-1569827</v>
      </c>
    </row>
    <row r="24" spans="4:10" ht="15.75">
      <c r="D24" s="52"/>
      <c r="E24" s="52"/>
      <c r="F24" s="7"/>
      <c r="G24" s="52"/>
      <c r="H24" s="52"/>
      <c r="I24" s="52"/>
      <c r="J24" s="7"/>
    </row>
    <row r="25" spans="1:10" ht="15.75">
      <c r="A25" s="3" t="s">
        <v>9</v>
      </c>
      <c r="D25" s="8">
        <v>-42102</v>
      </c>
      <c r="E25" s="52"/>
      <c r="F25" s="9">
        <v>-30061</v>
      </c>
      <c r="G25" s="52"/>
      <c r="H25" s="8">
        <v>-42102</v>
      </c>
      <c r="I25" s="52"/>
      <c r="J25" s="9">
        <v>-30061</v>
      </c>
    </row>
    <row r="26" spans="4:10" ht="15.75">
      <c r="D26" s="52"/>
      <c r="E26" s="52"/>
      <c r="F26" s="7"/>
      <c r="G26" s="52"/>
      <c r="H26" s="52"/>
      <c r="I26" s="52"/>
      <c r="J26" s="7"/>
    </row>
    <row r="27" spans="1:10" ht="15.75">
      <c r="A27" s="3" t="s">
        <v>10</v>
      </c>
      <c r="B27" s="6" t="s">
        <v>127</v>
      </c>
      <c r="D27" s="52">
        <f>SUM(D17:D25)</f>
        <v>1976942</v>
      </c>
      <c r="E27" s="52"/>
      <c r="F27" s="52">
        <f>SUM(F17:F25)</f>
        <v>2125866</v>
      </c>
      <c r="G27" s="52"/>
      <c r="H27" s="52">
        <f>SUM(H17:H25)</f>
        <v>1976942</v>
      </c>
      <c r="I27" s="52"/>
      <c r="J27" s="52">
        <f>SUM(J17:J25)</f>
        <v>2125866</v>
      </c>
    </row>
    <row r="28" spans="4:16" ht="15.75">
      <c r="D28" s="52"/>
      <c r="E28" s="52"/>
      <c r="F28" s="7"/>
      <c r="G28" s="52"/>
      <c r="H28" s="52"/>
      <c r="I28" s="52"/>
      <c r="J28" s="7"/>
      <c r="M28" s="4"/>
      <c r="N28" s="4"/>
      <c r="O28" s="4"/>
      <c r="P28" s="4"/>
    </row>
    <row r="29" spans="1:10" ht="15.75">
      <c r="A29" s="3" t="s">
        <v>11</v>
      </c>
      <c r="D29" s="52">
        <v>-73231</v>
      </c>
      <c r="E29" s="52"/>
      <c r="F29" s="7">
        <v>-32571</v>
      </c>
      <c r="G29" s="52"/>
      <c r="H29" s="95">
        <v>-73231</v>
      </c>
      <c r="I29" s="52"/>
      <c r="J29" s="7">
        <v>-32571</v>
      </c>
    </row>
    <row r="30" spans="4:10" ht="15.75">
      <c r="D30" s="8"/>
      <c r="E30" s="52"/>
      <c r="F30" s="9"/>
      <c r="G30" s="52"/>
      <c r="H30" s="8"/>
      <c r="I30" s="52"/>
      <c r="J30" s="9"/>
    </row>
    <row r="31" spans="1:10" ht="15.75">
      <c r="A31" s="22" t="s">
        <v>12</v>
      </c>
      <c r="B31" s="6" t="s">
        <v>127</v>
      </c>
      <c r="D31" s="52">
        <f>SUM(D27:D29)</f>
        <v>1903711</v>
      </c>
      <c r="E31" s="52"/>
      <c r="F31" s="52">
        <f>SUM(F27:F29)</f>
        <v>2093295</v>
      </c>
      <c r="G31" s="52"/>
      <c r="H31" s="52">
        <f>SUM(H27:H29)</f>
        <v>1903711</v>
      </c>
      <c r="I31" s="52"/>
      <c r="J31" s="52">
        <f>SUM(J27:J29)</f>
        <v>2093295</v>
      </c>
    </row>
    <row r="32" spans="4:10" ht="15.75">
      <c r="D32" s="52"/>
      <c r="E32" s="52"/>
      <c r="F32" s="7"/>
      <c r="G32" s="52"/>
      <c r="H32" s="52"/>
      <c r="I32" s="52"/>
      <c r="J32" s="7"/>
    </row>
    <row r="33" spans="1:10" ht="15.75">
      <c r="A33" s="3" t="s">
        <v>137</v>
      </c>
      <c r="B33" s="6" t="s">
        <v>13</v>
      </c>
      <c r="D33" s="52">
        <v>-247597</v>
      </c>
      <c r="E33" s="52"/>
      <c r="F33" s="7">
        <v>-624015</v>
      </c>
      <c r="G33" s="52"/>
      <c r="H33" s="52">
        <v>-247597</v>
      </c>
      <c r="I33" s="52"/>
      <c r="J33" s="7">
        <v>-624015</v>
      </c>
    </row>
    <row r="34" spans="4:10" ht="15.75">
      <c r="D34" s="52"/>
      <c r="E34" s="52"/>
      <c r="F34" s="7"/>
      <c r="G34" s="52"/>
      <c r="H34" s="52"/>
      <c r="I34" s="52"/>
      <c r="J34" s="7"/>
    </row>
    <row r="35" spans="1:10" ht="16.5" thickBot="1">
      <c r="A35" s="22" t="s">
        <v>14</v>
      </c>
      <c r="D35" s="54">
        <f>SUM(D31:D34)</f>
        <v>1656114</v>
      </c>
      <c r="E35" s="52"/>
      <c r="F35" s="54">
        <f>SUM(F31:F34)</f>
        <v>1469280</v>
      </c>
      <c r="G35" s="52"/>
      <c r="H35" s="54">
        <f>SUM(H31:H34)</f>
        <v>1656114</v>
      </c>
      <c r="I35" s="52"/>
      <c r="J35" s="54">
        <f>SUM(J31:J34)</f>
        <v>1469280</v>
      </c>
    </row>
    <row r="36" spans="4:10" ht="16.5" thickTop="1">
      <c r="D36" s="52"/>
      <c r="E36" s="52"/>
      <c r="F36" s="7"/>
      <c r="G36" s="52"/>
      <c r="H36" s="52"/>
      <c r="I36" s="52"/>
      <c r="J36" s="7"/>
    </row>
    <row r="37" spans="4:10" ht="15.75">
      <c r="D37" s="52"/>
      <c r="E37" s="52"/>
      <c r="F37" s="7"/>
      <c r="G37" s="52"/>
      <c r="H37" s="52"/>
      <c r="I37" s="52"/>
      <c r="J37" s="7"/>
    </row>
    <row r="38" spans="1:10" ht="15.75">
      <c r="A38" s="22" t="s">
        <v>50</v>
      </c>
      <c r="D38" s="52"/>
      <c r="E38" s="52"/>
      <c r="F38" s="7"/>
      <c r="G38" s="52"/>
      <c r="H38" s="52"/>
      <c r="I38" s="52"/>
      <c r="J38" s="7"/>
    </row>
    <row r="39" spans="1:10" ht="15.75">
      <c r="A39" s="3" t="s">
        <v>132</v>
      </c>
      <c r="D39" s="52">
        <v>1205058</v>
      </c>
      <c r="E39" s="52"/>
      <c r="F39" s="7">
        <v>842884</v>
      </c>
      <c r="G39" s="52"/>
      <c r="H39" s="52">
        <v>1205058</v>
      </c>
      <c r="I39" s="52"/>
      <c r="J39" s="7">
        <v>842884</v>
      </c>
    </row>
    <row r="40" spans="1:10" ht="15.75">
      <c r="A40" s="3" t="s">
        <v>15</v>
      </c>
      <c r="D40" s="52">
        <v>451056</v>
      </c>
      <c r="E40" s="52"/>
      <c r="F40" s="52">
        <v>626396</v>
      </c>
      <c r="G40" s="52"/>
      <c r="H40" s="52">
        <v>451056</v>
      </c>
      <c r="I40" s="52"/>
      <c r="J40" s="52">
        <v>626396</v>
      </c>
    </row>
    <row r="41" spans="1:10" ht="19.5" customHeight="1" thickBot="1">
      <c r="A41" s="53"/>
      <c r="D41" s="54">
        <f>SUM(D39:D40)</f>
        <v>1656114</v>
      </c>
      <c r="E41" s="52"/>
      <c r="F41" s="54">
        <f>SUM(F39:F40)</f>
        <v>1469280</v>
      </c>
      <c r="G41" s="52"/>
      <c r="H41" s="54">
        <f>SUM(H39:H40)</f>
        <v>1656114</v>
      </c>
      <c r="I41" s="52"/>
      <c r="J41" s="54">
        <f>SUM(J39:J40)</f>
        <v>1469280</v>
      </c>
    </row>
    <row r="42" spans="4:10" ht="16.5" thickTop="1">
      <c r="D42" s="52"/>
      <c r="E42" s="52"/>
      <c r="F42" s="7"/>
      <c r="G42" s="52"/>
      <c r="H42" s="52"/>
      <c r="I42" s="52"/>
      <c r="J42" s="7"/>
    </row>
    <row r="43" spans="4:10" ht="15.75">
      <c r="D43" s="52"/>
      <c r="E43" s="52"/>
      <c r="F43" s="7"/>
      <c r="G43" s="52"/>
      <c r="H43" s="52"/>
      <c r="I43" s="52"/>
      <c r="J43" s="7"/>
    </row>
    <row r="44" spans="1:10" ht="15.75">
      <c r="A44" s="3" t="s">
        <v>133</v>
      </c>
      <c r="D44" s="132"/>
      <c r="E44" s="132"/>
      <c r="F44" s="133"/>
      <c r="G44" s="132"/>
      <c r="H44" s="132"/>
      <c r="I44" s="132"/>
      <c r="J44" s="133"/>
    </row>
    <row r="45" spans="1:10" ht="15.75">
      <c r="A45" s="3" t="s">
        <v>135</v>
      </c>
      <c r="B45" s="6" t="s">
        <v>16</v>
      </c>
      <c r="D45" s="132">
        <f>D39/123284870*100</f>
        <v>0.98</v>
      </c>
      <c r="E45" s="132"/>
      <c r="F45" s="132">
        <f>F39/(50039737*2)*100</f>
        <v>0.84</v>
      </c>
      <c r="G45" s="134"/>
      <c r="H45" s="132">
        <f>H39/123284870*100</f>
        <v>0.98</v>
      </c>
      <c r="I45" s="132"/>
      <c r="J45" s="132">
        <f>J39/(50039737*2)*100</f>
        <v>0.84</v>
      </c>
    </row>
    <row r="46" spans="1:10" ht="15.75">
      <c r="A46" s="3" t="s">
        <v>134</v>
      </c>
      <c r="B46" s="6" t="s">
        <v>17</v>
      </c>
      <c r="D46" s="135">
        <f>D39/124365639*100</f>
        <v>0.97</v>
      </c>
      <c r="E46" s="13"/>
      <c r="F46" s="136">
        <f>F39/(50442000*2)*100</f>
        <v>0.84</v>
      </c>
      <c r="G46" s="13"/>
      <c r="H46" s="135">
        <f>H39/124365639*100</f>
        <v>0.97</v>
      </c>
      <c r="I46" s="13"/>
      <c r="J46" s="135">
        <f>J39/(50442000*2)*100</f>
        <v>0.84</v>
      </c>
    </row>
    <row r="47" spans="4:10" ht="15.75">
      <c r="D47" s="13"/>
      <c r="E47" s="13"/>
      <c r="F47" s="13"/>
      <c r="G47" s="13"/>
      <c r="H47" s="135"/>
      <c r="I47" s="13"/>
      <c r="J47" s="13"/>
    </row>
    <row r="48" ht="15.75">
      <c r="A48" s="49" t="s">
        <v>136</v>
      </c>
    </row>
    <row r="49" ht="15.75">
      <c r="A49" s="49" t="s">
        <v>92</v>
      </c>
    </row>
    <row r="50" ht="15.75">
      <c r="A50" s="96"/>
    </row>
    <row r="51" ht="15.75">
      <c r="D51" s="12"/>
    </row>
    <row r="53" spans="4:10" ht="15.75">
      <c r="D53" s="12"/>
      <c r="J53" s="13"/>
    </row>
    <row r="54" spans="4:10" ht="15.75">
      <c r="D54" s="14"/>
      <c r="F54" s="15"/>
      <c r="J54" s="15"/>
    </row>
    <row r="55" spans="4:10" ht="15.75">
      <c r="D55" s="14"/>
      <c r="F55" s="15"/>
      <c r="J55" s="15"/>
    </row>
    <row r="56" spans="4:10" ht="15.75">
      <c r="D56" s="14"/>
      <c r="F56" s="15"/>
      <c r="J56" s="15"/>
    </row>
    <row r="57" spans="6:10" ht="15.75">
      <c r="F57" s="15"/>
      <c r="J57" s="16"/>
    </row>
    <row r="58" spans="6:10" ht="15.75">
      <c r="F58" s="15"/>
      <c r="J58" s="16"/>
    </row>
  </sheetData>
  <mergeCells count="4">
    <mergeCell ref="D8:F8"/>
    <mergeCell ref="H8:J8"/>
    <mergeCell ref="D7:F7"/>
    <mergeCell ref="H7:J7"/>
  </mergeCells>
  <printOptions/>
  <pageMargins left="0.98" right="0.29" top="0.17" bottom="0.29" header="0.17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5"/>
  <sheetViews>
    <sheetView view="pageBreakPreview" zoomScale="75" zoomScaleNormal="75" zoomScaleSheetLayoutView="75" workbookViewId="0" topLeftCell="A1">
      <selection activeCell="F22" sqref="F22"/>
    </sheetView>
  </sheetViews>
  <sheetFormatPr defaultColWidth="9.00390625" defaultRowHeight="14.25"/>
  <cols>
    <col min="1" max="1" width="4.375" style="22" customWidth="1"/>
    <col min="2" max="2" width="34.125" style="22" customWidth="1"/>
    <col min="3" max="3" width="10.375" style="99" customWidth="1"/>
    <col min="4" max="4" width="18.875" style="100" hidden="1" customWidth="1"/>
    <col min="5" max="5" width="4.125" style="99" customWidth="1"/>
    <col min="6" max="6" width="19.875" style="22" customWidth="1"/>
    <col min="7" max="7" width="4.125" style="22" customWidth="1"/>
    <col min="8" max="8" width="21.75390625" style="22" customWidth="1"/>
    <col min="9" max="9" width="8.50390625" style="22" customWidth="1"/>
    <col min="10" max="10" width="13.50390625" style="22" customWidth="1"/>
    <col min="11" max="11" width="8.00390625" style="22" customWidth="1"/>
    <col min="12" max="12" width="13.125" style="22" customWidth="1"/>
    <col min="13" max="16384" width="8.00390625" style="22" customWidth="1"/>
  </cols>
  <sheetData>
    <row r="1" spans="1:9" ht="18.75">
      <c r="A1" s="126" t="s">
        <v>138</v>
      </c>
      <c r="B1" s="59"/>
      <c r="C1" s="59"/>
      <c r="D1" s="59"/>
      <c r="E1" s="59"/>
      <c r="F1" s="59"/>
      <c r="G1" s="59"/>
      <c r="H1" s="59"/>
      <c r="I1" s="59"/>
    </row>
    <row r="2" spans="1:9" ht="15.75">
      <c r="A2" s="59" t="s">
        <v>139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9" t="s">
        <v>91</v>
      </c>
      <c r="B3" s="59"/>
      <c r="C3" s="59"/>
      <c r="D3" s="59"/>
      <c r="E3" s="59"/>
      <c r="F3" s="59"/>
      <c r="G3" s="59"/>
      <c r="H3" s="59"/>
      <c r="I3" s="59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12"/>
      <c r="B5" s="12"/>
      <c r="C5" s="18"/>
      <c r="D5" s="97"/>
      <c r="E5" s="18"/>
      <c r="F5" s="17" t="s">
        <v>42</v>
      </c>
      <c r="G5" s="12"/>
      <c r="H5" s="17" t="s">
        <v>43</v>
      </c>
      <c r="I5" s="12"/>
    </row>
    <row r="6" spans="1:9" ht="15.75">
      <c r="A6" s="12"/>
      <c r="B6" s="12"/>
      <c r="C6" s="18"/>
      <c r="D6" s="97"/>
      <c r="E6" s="18"/>
      <c r="F6" s="17" t="s">
        <v>140</v>
      </c>
      <c r="G6" s="12"/>
      <c r="H6" s="17" t="s">
        <v>140</v>
      </c>
      <c r="I6" s="12"/>
    </row>
    <row r="7" spans="1:9" ht="15.75">
      <c r="A7" s="12"/>
      <c r="B7" s="12"/>
      <c r="C7" s="19" t="s">
        <v>19</v>
      </c>
      <c r="D7" s="98"/>
      <c r="E7" s="18"/>
      <c r="F7" s="131" t="s">
        <v>90</v>
      </c>
      <c r="G7" s="130"/>
      <c r="H7" s="131" t="s">
        <v>84</v>
      </c>
      <c r="I7" s="12"/>
    </row>
    <row r="8" spans="6:8" ht="15.75">
      <c r="F8" s="19" t="s">
        <v>2</v>
      </c>
      <c r="G8" s="61"/>
      <c r="H8" s="19" t="s">
        <v>2</v>
      </c>
    </row>
    <row r="9" spans="1:8" ht="15.75">
      <c r="A9" s="12" t="s">
        <v>45</v>
      </c>
      <c r="F9" s="20"/>
      <c r="G9" s="20"/>
      <c r="H9" s="20"/>
    </row>
    <row r="10" spans="1:8" ht="15.75">
      <c r="A10" s="12" t="s">
        <v>141</v>
      </c>
      <c r="F10" s="20"/>
      <c r="G10" s="20"/>
      <c r="H10" s="20"/>
    </row>
    <row r="11" spans="1:8" ht="15.75">
      <c r="A11" s="12"/>
      <c r="B11" s="22" t="s">
        <v>51</v>
      </c>
      <c r="C11" s="99" t="s">
        <v>44</v>
      </c>
      <c r="D11" s="100">
        <v>29765</v>
      </c>
      <c r="F11" s="20">
        <v>7700011</v>
      </c>
      <c r="G11" s="20"/>
      <c r="H11" s="101">
        <v>7215243</v>
      </c>
    </row>
    <row r="12" spans="2:8" ht="15.75">
      <c r="B12" s="22" t="s">
        <v>142</v>
      </c>
      <c r="F12" s="20">
        <v>111355</v>
      </c>
      <c r="G12" s="20"/>
      <c r="H12" s="101">
        <v>111355</v>
      </c>
    </row>
    <row r="13" spans="2:8" ht="15.75">
      <c r="B13" s="22" t="s">
        <v>52</v>
      </c>
      <c r="D13" s="100">
        <v>99291</v>
      </c>
      <c r="F13" s="20">
        <v>1116760</v>
      </c>
      <c r="G13" s="20"/>
      <c r="H13" s="101">
        <v>1031739</v>
      </c>
    </row>
    <row r="14" spans="2:8" ht="15.75">
      <c r="B14" s="22" t="s">
        <v>36</v>
      </c>
      <c r="F14" s="20">
        <v>12554813</v>
      </c>
      <c r="G14" s="20"/>
      <c r="H14" s="101">
        <v>12554813</v>
      </c>
    </row>
    <row r="15" spans="6:8" ht="15.75">
      <c r="F15" s="55">
        <f>SUM(F11:F14)</f>
        <v>21482939</v>
      </c>
      <c r="G15" s="20"/>
      <c r="H15" s="55">
        <f>SUM(H11:H14)</f>
        <v>20913150</v>
      </c>
    </row>
    <row r="16" spans="3:5" ht="15.75">
      <c r="C16" s="22"/>
      <c r="D16" s="22"/>
      <c r="E16" s="22"/>
    </row>
    <row r="17" spans="1:8" ht="15.75">
      <c r="A17" s="12" t="s">
        <v>143</v>
      </c>
      <c r="F17" s="20"/>
      <c r="G17" s="20"/>
      <c r="H17" s="20"/>
    </row>
    <row r="18" spans="2:8" ht="15.75">
      <c r="B18" s="22" t="s">
        <v>20</v>
      </c>
      <c r="D18" s="100">
        <v>34621</v>
      </c>
      <c r="F18" s="20">
        <v>8992903</v>
      </c>
      <c r="G18" s="20"/>
      <c r="H18" s="101">
        <v>8127838</v>
      </c>
    </row>
    <row r="19" spans="2:8" ht="15.75">
      <c r="B19" s="22" t="s">
        <v>144</v>
      </c>
      <c r="D19" s="100">
        <f>29212+31600</f>
        <v>60812</v>
      </c>
      <c r="F19" s="20">
        <v>14423470</v>
      </c>
      <c r="G19" s="20"/>
      <c r="H19" s="101">
        <v>12064699</v>
      </c>
    </row>
    <row r="20" spans="2:8" ht="15.75">
      <c r="B20" s="22" t="s">
        <v>145</v>
      </c>
      <c r="F20" s="20">
        <v>2194141</v>
      </c>
      <c r="G20" s="20"/>
      <c r="H20" s="101">
        <v>1251721</v>
      </c>
    </row>
    <row r="21" spans="2:8" ht="15.75">
      <c r="B21" s="22" t="s">
        <v>94</v>
      </c>
      <c r="F21" s="20">
        <v>30000</v>
      </c>
      <c r="G21" s="20"/>
      <c r="H21" s="101">
        <v>30000</v>
      </c>
    </row>
    <row r="22" spans="2:8" ht="15.75">
      <c r="B22" s="22" t="s">
        <v>146</v>
      </c>
      <c r="C22" s="99" t="s">
        <v>128</v>
      </c>
      <c r="F22" s="20">
        <v>4539279</v>
      </c>
      <c r="G22" s="20"/>
      <c r="H22" s="101">
        <v>4154510</v>
      </c>
    </row>
    <row r="23" spans="2:8" ht="15.75">
      <c r="B23" s="22" t="s">
        <v>41</v>
      </c>
      <c r="F23" s="20">
        <v>3590788</v>
      </c>
      <c r="G23" s="20"/>
      <c r="H23" s="101">
        <v>3507029</v>
      </c>
    </row>
    <row r="24" spans="6:8" ht="15.75">
      <c r="F24" s="21">
        <f>SUM(F18:F23)</f>
        <v>33770581</v>
      </c>
      <c r="G24" s="20"/>
      <c r="H24" s="21">
        <f>SUM(H18:H23)</f>
        <v>29135797</v>
      </c>
    </row>
    <row r="25" spans="1:8" ht="16.5" thickBot="1">
      <c r="A25" s="12" t="s">
        <v>46</v>
      </c>
      <c r="F25" s="56">
        <f>F15+F24</f>
        <v>55253520</v>
      </c>
      <c r="G25" s="20"/>
      <c r="H25" s="56">
        <f>H15+H24</f>
        <v>50048947</v>
      </c>
    </row>
    <row r="26" spans="6:8" ht="15.75">
      <c r="F26" s="20"/>
      <c r="G26" s="20"/>
      <c r="H26" s="20"/>
    </row>
    <row r="27" spans="6:8" ht="15.75">
      <c r="F27" s="20"/>
      <c r="G27" s="20"/>
      <c r="H27" s="20"/>
    </row>
    <row r="28" spans="1:8" ht="15.75">
      <c r="A28" s="12" t="s">
        <v>47</v>
      </c>
      <c r="F28" s="20"/>
      <c r="G28" s="20"/>
      <c r="H28" s="20"/>
    </row>
    <row r="29" spans="1:8" ht="15.75">
      <c r="A29" s="12" t="s">
        <v>147</v>
      </c>
      <c r="F29" s="20"/>
      <c r="G29" s="20"/>
      <c r="H29" s="20"/>
    </row>
    <row r="30" spans="2:8" ht="15.75">
      <c r="B30" s="22" t="s">
        <v>148</v>
      </c>
      <c r="D30" s="100">
        <v>2</v>
      </c>
      <c r="F30" s="20">
        <v>12418253</v>
      </c>
      <c r="G30" s="20"/>
      <c r="H30" s="101">
        <v>12184333</v>
      </c>
    </row>
    <row r="31" spans="2:12" ht="15.75">
      <c r="B31" s="22" t="s">
        <v>149</v>
      </c>
      <c r="F31" s="20">
        <v>8718555</v>
      </c>
      <c r="G31" s="20"/>
      <c r="H31" s="101">
        <v>8065545</v>
      </c>
      <c r="J31" s="20"/>
      <c r="K31" s="20"/>
      <c r="L31" s="101"/>
    </row>
    <row r="32" spans="2:12" ht="15.75">
      <c r="B32" s="22" t="s">
        <v>150</v>
      </c>
      <c r="F32" s="20">
        <v>6939724</v>
      </c>
      <c r="G32" s="20"/>
      <c r="H32" s="101">
        <v>5734666</v>
      </c>
      <c r="J32" s="20"/>
      <c r="K32" s="20"/>
      <c r="L32" s="101"/>
    </row>
    <row r="33" spans="2:8" ht="15.75">
      <c r="B33" s="22" t="s">
        <v>73</v>
      </c>
      <c r="F33" s="20">
        <v>32772</v>
      </c>
      <c r="G33" s="20"/>
      <c r="H33" s="101">
        <v>32772</v>
      </c>
    </row>
    <row r="34" spans="2:8" ht="15.75">
      <c r="B34" s="22" t="s">
        <v>151</v>
      </c>
      <c r="F34" s="20">
        <v>1109451</v>
      </c>
      <c r="G34" s="20"/>
      <c r="H34" s="101">
        <v>1109451</v>
      </c>
    </row>
    <row r="35" spans="2:9" ht="15.75">
      <c r="B35" s="22" t="s">
        <v>113</v>
      </c>
      <c r="C35" s="102"/>
      <c r="D35" s="100">
        <v>-3413</v>
      </c>
      <c r="F35" s="57">
        <v>503789</v>
      </c>
      <c r="G35" s="20"/>
      <c r="H35" s="103">
        <v>127988</v>
      </c>
      <c r="I35" s="62"/>
    </row>
    <row r="36" spans="6:8" ht="15.75">
      <c r="F36" s="20">
        <f>SUM(F30:F35)</f>
        <v>29722544</v>
      </c>
      <c r="G36" s="20"/>
      <c r="H36" s="20">
        <f>SUM(H30:H35)</f>
        <v>27254755</v>
      </c>
    </row>
    <row r="37" spans="1:8" ht="15.75">
      <c r="A37" s="12" t="s">
        <v>152</v>
      </c>
      <c r="F37" s="20">
        <v>5258476</v>
      </c>
      <c r="G37" s="20"/>
      <c r="H37" s="101">
        <v>4416040</v>
      </c>
    </row>
    <row r="38" spans="1:8" ht="15.75">
      <c r="A38" s="12" t="s">
        <v>153</v>
      </c>
      <c r="F38" s="55">
        <f>SUM(F36:F37)</f>
        <v>34981020</v>
      </c>
      <c r="G38" s="20"/>
      <c r="H38" s="55">
        <f>SUM(H36:H37)</f>
        <v>31670795</v>
      </c>
    </row>
    <row r="39" spans="6:8" ht="15.75">
      <c r="F39" s="20"/>
      <c r="G39" s="20"/>
      <c r="H39" s="20"/>
    </row>
    <row r="40" spans="1:8" ht="15.75">
      <c r="A40" s="12" t="s">
        <v>154</v>
      </c>
      <c r="F40" s="20"/>
      <c r="G40" s="20"/>
      <c r="H40" s="101"/>
    </row>
    <row r="41" spans="2:8" ht="15.75">
      <c r="B41" s="22" t="s">
        <v>155</v>
      </c>
      <c r="D41" s="100">
        <v>0</v>
      </c>
      <c r="F41" s="20">
        <v>174000</v>
      </c>
      <c r="G41" s="20"/>
      <c r="H41" s="101">
        <v>174000</v>
      </c>
    </row>
    <row r="42" spans="2:8" ht="15.75">
      <c r="B42" s="22" t="s">
        <v>156</v>
      </c>
      <c r="C42" s="99" t="s">
        <v>21</v>
      </c>
      <c r="D42" s="100">
        <v>0</v>
      </c>
      <c r="F42" s="20">
        <v>2120903</v>
      </c>
      <c r="G42" s="20"/>
      <c r="H42" s="101">
        <v>2063017</v>
      </c>
    </row>
    <row r="43" spans="6:8" ht="15.75">
      <c r="F43" s="55">
        <f>SUM(F41:F42)</f>
        <v>2294903</v>
      </c>
      <c r="G43" s="20"/>
      <c r="H43" s="55">
        <f>SUM(H41:H42)</f>
        <v>2237017</v>
      </c>
    </row>
    <row r="44" spans="6:8" ht="15.75">
      <c r="F44" s="20"/>
      <c r="G44" s="20"/>
      <c r="H44" s="20"/>
    </row>
    <row r="45" spans="1:8" ht="15.75">
      <c r="A45" s="12" t="s">
        <v>157</v>
      </c>
      <c r="F45" s="20"/>
      <c r="G45" s="20"/>
      <c r="H45" s="20"/>
    </row>
    <row r="46" spans="2:8" ht="15.75">
      <c r="B46" s="22" t="s">
        <v>158</v>
      </c>
      <c r="D46" s="100">
        <v>241858</v>
      </c>
      <c r="F46" s="20">
        <v>7332410</v>
      </c>
      <c r="G46" s="20"/>
      <c r="H46" s="101">
        <v>4554241</v>
      </c>
    </row>
    <row r="47" spans="2:8" ht="15.75">
      <c r="B47" s="22" t="s">
        <v>159</v>
      </c>
      <c r="F47" s="20">
        <v>1966693</v>
      </c>
      <c r="G47" s="20"/>
      <c r="H47" s="101">
        <v>3074907</v>
      </c>
    </row>
    <row r="48" spans="2:8" ht="15.75">
      <c r="B48" s="22" t="s">
        <v>160</v>
      </c>
      <c r="F48" s="20">
        <v>5750000</v>
      </c>
      <c r="G48" s="20"/>
      <c r="H48" s="101">
        <v>5750000</v>
      </c>
    </row>
    <row r="49" spans="2:8" ht="15.75">
      <c r="B49" s="22" t="s">
        <v>161</v>
      </c>
      <c r="C49" s="99" t="s">
        <v>21</v>
      </c>
      <c r="F49" s="20">
        <v>2107547</v>
      </c>
      <c r="G49" s="20"/>
      <c r="H49" s="101">
        <v>1915477</v>
      </c>
    </row>
    <row r="50" spans="2:8" ht="15.75">
      <c r="B50" s="22" t="s">
        <v>162</v>
      </c>
      <c r="F50" s="20">
        <v>820947</v>
      </c>
      <c r="G50" s="20"/>
      <c r="H50" s="101">
        <v>846510</v>
      </c>
    </row>
    <row r="51" spans="6:8" ht="15.75">
      <c r="F51" s="21">
        <f>SUM(F46:F50)</f>
        <v>17977597</v>
      </c>
      <c r="G51" s="20"/>
      <c r="H51" s="21">
        <f>SUM(H46:H50)</f>
        <v>16141135</v>
      </c>
    </row>
    <row r="52" spans="1:8" ht="15.75">
      <c r="A52" s="12" t="s">
        <v>48</v>
      </c>
      <c r="F52" s="20">
        <f>F43+F51</f>
        <v>20272500</v>
      </c>
      <c r="G52" s="20"/>
      <c r="H52" s="20">
        <f>H43+H51</f>
        <v>18378152</v>
      </c>
    </row>
    <row r="53" spans="6:8" ht="15.75">
      <c r="F53" s="20"/>
      <c r="G53" s="20"/>
      <c r="H53" s="101"/>
    </row>
    <row r="54" spans="1:8" ht="16.5" thickBot="1">
      <c r="A54" s="12" t="s">
        <v>49</v>
      </c>
      <c r="F54" s="56">
        <f>F38+F52</f>
        <v>55253520</v>
      </c>
      <c r="G54" s="20"/>
      <c r="H54" s="56">
        <f>H38+H52</f>
        <v>50048947</v>
      </c>
    </row>
    <row r="55" spans="6:8" ht="15.75">
      <c r="F55" s="20"/>
      <c r="G55" s="20"/>
      <c r="H55" s="101"/>
    </row>
    <row r="56" spans="1:8" ht="15.75">
      <c r="A56" s="22" t="s">
        <v>75</v>
      </c>
      <c r="F56" s="10">
        <f>F38/(F30*10)*100</f>
        <v>28.17</v>
      </c>
      <c r="G56" s="10"/>
      <c r="H56" s="10">
        <f>H38/(H30*10)*100</f>
        <v>25.99</v>
      </c>
    </row>
    <row r="57" spans="1:8" ht="15.75">
      <c r="A57" s="78" t="s">
        <v>74</v>
      </c>
      <c r="F57" s="20"/>
      <c r="G57" s="20"/>
      <c r="H57" s="20"/>
    </row>
    <row r="58" spans="1:8" ht="15.75">
      <c r="A58" s="79" t="s">
        <v>163</v>
      </c>
      <c r="F58" s="10">
        <f>F36/(F30*10)*100</f>
        <v>23.93</v>
      </c>
      <c r="G58" s="20"/>
      <c r="H58" s="10">
        <f>H36/(H30*10)*100</f>
        <v>22.37</v>
      </c>
    </row>
    <row r="59" spans="1:8" ht="15.75">
      <c r="A59" s="104"/>
      <c r="F59" s="20"/>
      <c r="G59" s="20"/>
      <c r="H59" s="20"/>
    </row>
    <row r="60" spans="1:8" ht="15.75">
      <c r="A60" s="104" t="s">
        <v>164</v>
      </c>
      <c r="F60" s="20"/>
      <c r="G60" s="20"/>
      <c r="H60" s="20"/>
    </row>
    <row r="61" spans="1:8" ht="15.75">
      <c r="A61" s="104" t="s">
        <v>93</v>
      </c>
      <c r="F61" s="20"/>
      <c r="G61" s="20"/>
      <c r="H61" s="20"/>
    </row>
    <row r="62" spans="1:8" ht="15.75">
      <c r="A62" s="22" t="s">
        <v>82</v>
      </c>
      <c r="G62" s="20"/>
      <c r="H62" s="20"/>
    </row>
    <row r="63" spans="7:8" ht="15.75">
      <c r="G63" s="20"/>
      <c r="H63" s="20"/>
    </row>
    <row r="64" ht="15.75">
      <c r="A64" s="22" t="s">
        <v>76</v>
      </c>
    </row>
    <row r="65" ht="15.75">
      <c r="A65" s="22" t="s">
        <v>77</v>
      </c>
    </row>
  </sheetData>
  <printOptions/>
  <pageMargins left="1.71" right="0.18" top="0.17" bottom="0.17" header="0.17" footer="0.17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P42"/>
  <sheetViews>
    <sheetView zoomScale="75" zoomScaleNormal="75" workbookViewId="0" topLeftCell="A1">
      <selection activeCell="C18" sqref="C18"/>
    </sheetView>
  </sheetViews>
  <sheetFormatPr defaultColWidth="9.00390625" defaultRowHeight="14.25"/>
  <cols>
    <col min="1" max="1" width="45.875" style="22" customWidth="1"/>
    <col min="2" max="7" width="13.75390625" style="22" customWidth="1"/>
    <col min="8" max="9" width="13.75390625" style="76" customWidth="1"/>
    <col min="10" max="10" width="13.75390625" style="22" customWidth="1"/>
    <col min="11" max="16384" width="8.00390625" style="22" customWidth="1"/>
  </cols>
  <sheetData>
    <row r="2" spans="1:9" ht="18.75">
      <c r="A2" s="126" t="s">
        <v>138</v>
      </c>
      <c r="B2" s="59"/>
      <c r="C2" s="59"/>
      <c r="D2" s="59"/>
      <c r="E2" s="59"/>
      <c r="F2" s="59"/>
      <c r="G2" s="59"/>
      <c r="H2" s="60"/>
      <c r="I2" s="60"/>
    </row>
    <row r="3" spans="1:9" ht="15.75">
      <c r="A3" s="61" t="s">
        <v>58</v>
      </c>
      <c r="B3" s="59"/>
      <c r="C3" s="59"/>
      <c r="D3" s="59"/>
      <c r="E3" s="59"/>
      <c r="F3" s="59"/>
      <c r="G3" s="59"/>
      <c r="H3" s="60"/>
      <c r="I3" s="60"/>
    </row>
    <row r="4" spans="1:9" ht="15.75">
      <c r="A4" s="59" t="s">
        <v>88</v>
      </c>
      <c r="B4" s="59"/>
      <c r="C4" s="59"/>
      <c r="D4" s="59"/>
      <c r="E4" s="59"/>
      <c r="F4" s="59"/>
      <c r="G4" s="59"/>
      <c r="H4" s="62"/>
      <c r="I4" s="62"/>
    </row>
    <row r="5" spans="1:9" ht="15.75">
      <c r="A5" s="59"/>
      <c r="B5" s="59"/>
      <c r="C5" s="59"/>
      <c r="D5" s="59" t="s">
        <v>96</v>
      </c>
      <c r="E5" s="59"/>
      <c r="F5" s="59"/>
      <c r="G5" s="59"/>
      <c r="H5" s="62"/>
      <c r="I5" s="62"/>
    </row>
    <row r="6" spans="1:9" ht="15.75">
      <c r="A6" s="59"/>
      <c r="B6" s="59"/>
      <c r="C6" s="59"/>
      <c r="D6" s="59" t="s">
        <v>97</v>
      </c>
      <c r="F6" s="59"/>
      <c r="G6" s="19" t="s">
        <v>178</v>
      </c>
      <c r="H6" s="62"/>
      <c r="I6" s="62"/>
    </row>
    <row r="7" spans="1:10" ht="15.75">
      <c r="A7" s="62"/>
      <c r="B7" s="62"/>
      <c r="C7" s="62"/>
      <c r="D7" s="62"/>
      <c r="E7" s="19" t="s">
        <v>59</v>
      </c>
      <c r="F7" s="19"/>
      <c r="G7" s="62"/>
      <c r="H7" s="63"/>
      <c r="I7" s="63"/>
      <c r="J7" s="63"/>
    </row>
    <row r="8" spans="1:10" ht="15.75">
      <c r="A8" s="62"/>
      <c r="B8" s="62"/>
      <c r="C8" s="62"/>
      <c r="D8" s="62"/>
      <c r="E8" s="19" t="s">
        <v>60</v>
      </c>
      <c r="F8" s="19" t="s">
        <v>100</v>
      </c>
      <c r="G8" s="62"/>
      <c r="H8" s="63"/>
      <c r="I8" s="19" t="s">
        <v>65</v>
      </c>
      <c r="J8" s="63"/>
    </row>
    <row r="9" spans="1:10" ht="15.75">
      <c r="A9" s="62"/>
      <c r="B9" s="19" t="s">
        <v>62</v>
      </c>
      <c r="C9" s="19" t="s">
        <v>62</v>
      </c>
      <c r="D9" s="19" t="s">
        <v>98</v>
      </c>
      <c r="E9" s="19" t="s">
        <v>63</v>
      </c>
      <c r="F9" s="19" t="s">
        <v>101</v>
      </c>
      <c r="G9" s="19" t="s">
        <v>64</v>
      </c>
      <c r="H9" s="64"/>
      <c r="I9" s="19" t="s">
        <v>70</v>
      </c>
      <c r="J9" s="64" t="s">
        <v>66</v>
      </c>
    </row>
    <row r="10" spans="1:10" ht="15.75">
      <c r="A10" s="62"/>
      <c r="B10" s="65" t="s">
        <v>67</v>
      </c>
      <c r="C10" s="65" t="s">
        <v>68</v>
      </c>
      <c r="D10" s="65" t="s">
        <v>99</v>
      </c>
      <c r="E10" s="65" t="s">
        <v>61</v>
      </c>
      <c r="F10" s="65" t="s">
        <v>61</v>
      </c>
      <c r="G10" s="65" t="s">
        <v>69</v>
      </c>
      <c r="H10" s="66" t="s">
        <v>66</v>
      </c>
      <c r="I10" s="65" t="s">
        <v>85</v>
      </c>
      <c r="J10" s="66" t="s">
        <v>71</v>
      </c>
    </row>
    <row r="11" spans="1:10" ht="15.75">
      <c r="A11" s="62"/>
      <c r="B11" s="19" t="s">
        <v>2</v>
      </c>
      <c r="C11" s="19" t="s">
        <v>2</v>
      </c>
      <c r="D11" s="19" t="s">
        <v>2</v>
      </c>
      <c r="E11" s="19" t="s">
        <v>2</v>
      </c>
      <c r="F11" s="19" t="s">
        <v>2</v>
      </c>
      <c r="G11" s="19" t="s">
        <v>2</v>
      </c>
      <c r="H11" s="64" t="s">
        <v>2</v>
      </c>
      <c r="I11" s="64" t="s">
        <v>2</v>
      </c>
      <c r="J11" s="64" t="s">
        <v>2</v>
      </c>
    </row>
    <row r="12" spans="1:10" ht="15.75">
      <c r="A12" s="61"/>
      <c r="B12" s="67"/>
      <c r="C12" s="62"/>
      <c r="D12" s="62"/>
      <c r="E12" s="62"/>
      <c r="F12" s="62"/>
      <c r="G12" s="67"/>
      <c r="H12" s="68"/>
      <c r="I12" s="68"/>
      <c r="J12" s="68"/>
    </row>
    <row r="13" spans="1:16" ht="15.75">
      <c r="A13" s="12" t="s">
        <v>95</v>
      </c>
      <c r="J13" s="76"/>
      <c r="K13" s="70"/>
      <c r="L13" s="70"/>
      <c r="M13" s="70"/>
      <c r="N13" s="70"/>
      <c r="O13" s="70"/>
      <c r="P13" s="70"/>
    </row>
    <row r="14" spans="1:16" ht="15.75">
      <c r="A14" s="22" t="s">
        <v>72</v>
      </c>
      <c r="B14" s="69">
        <v>5000000</v>
      </c>
      <c r="C14" s="70">
        <v>5044998</v>
      </c>
      <c r="D14" s="70">
        <v>415555</v>
      </c>
      <c r="E14" s="70">
        <v>-118333</v>
      </c>
      <c r="F14" s="69">
        <v>0</v>
      </c>
      <c r="G14" s="69">
        <v>2991621</v>
      </c>
      <c r="H14" s="71">
        <f>SUM(B14:G14)</f>
        <v>13333841</v>
      </c>
      <c r="I14" s="70">
        <v>3117458</v>
      </c>
      <c r="J14" s="71">
        <f>H14+I14</f>
        <v>16451299</v>
      </c>
      <c r="K14" s="70"/>
      <c r="L14" s="70"/>
      <c r="M14" s="70"/>
      <c r="N14" s="70"/>
      <c r="O14" s="70"/>
      <c r="P14" s="70"/>
    </row>
    <row r="15" spans="1:16" ht="15.75">
      <c r="A15" s="22" t="s">
        <v>102</v>
      </c>
      <c r="B15" s="69">
        <v>0</v>
      </c>
      <c r="C15" s="70">
        <v>0</v>
      </c>
      <c r="D15" s="70">
        <v>-415555</v>
      </c>
      <c r="E15" s="70">
        <v>0</v>
      </c>
      <c r="F15" s="69">
        <v>0</v>
      </c>
      <c r="G15" s="69">
        <v>415555</v>
      </c>
      <c r="H15" s="71">
        <f>SUM(B15:G15)</f>
        <v>0</v>
      </c>
      <c r="I15" s="70">
        <v>0</v>
      </c>
      <c r="J15" s="71">
        <f>H15+I15</f>
        <v>0</v>
      </c>
      <c r="K15" s="70"/>
      <c r="L15" s="70"/>
      <c r="M15" s="70"/>
      <c r="N15" s="70"/>
      <c r="O15" s="70"/>
      <c r="P15" s="70"/>
    </row>
    <row r="16" spans="1:16" ht="15.75">
      <c r="A16" s="22" t="s">
        <v>103</v>
      </c>
      <c r="B16" s="69"/>
      <c r="C16" s="70"/>
      <c r="D16" s="70"/>
      <c r="E16" s="70"/>
      <c r="F16" s="69"/>
      <c r="G16" s="69"/>
      <c r="H16" s="71"/>
      <c r="I16" s="70"/>
      <c r="J16" s="71"/>
      <c r="K16" s="70"/>
      <c r="L16" s="70"/>
      <c r="M16" s="70"/>
      <c r="N16" s="70"/>
      <c r="O16" s="70"/>
      <c r="P16" s="70"/>
    </row>
    <row r="17" spans="1:16" ht="15.75">
      <c r="A17" s="22" t="s">
        <v>104</v>
      </c>
      <c r="B17" s="69">
        <v>750000</v>
      </c>
      <c r="C17" s="70">
        <v>2465000</v>
      </c>
      <c r="D17" s="70">
        <v>0</v>
      </c>
      <c r="E17" s="70">
        <v>0</v>
      </c>
      <c r="F17" s="69">
        <v>0</v>
      </c>
      <c r="G17" s="69">
        <v>0</v>
      </c>
      <c r="H17" s="71">
        <f aca="true" t="shared" si="0" ref="H17:H26">SUM(B17:G17)</f>
        <v>3215000</v>
      </c>
      <c r="I17" s="70">
        <v>0</v>
      </c>
      <c r="J17" s="71">
        <f aca="true" t="shared" si="1" ref="J17:J26">H17+I17</f>
        <v>3215000</v>
      </c>
      <c r="K17" s="70"/>
      <c r="L17" s="70"/>
      <c r="M17" s="70"/>
      <c r="N17" s="70"/>
      <c r="O17" s="70"/>
      <c r="P17" s="70"/>
    </row>
    <row r="18" spans="1:16" ht="15.75">
      <c r="A18" s="22" t="s">
        <v>105</v>
      </c>
      <c r="B18" s="69">
        <v>25500</v>
      </c>
      <c r="C18" s="70">
        <v>102000</v>
      </c>
      <c r="D18" s="70">
        <v>0</v>
      </c>
      <c r="E18" s="70">
        <v>0</v>
      </c>
      <c r="F18" s="69">
        <v>0</v>
      </c>
      <c r="G18" s="69">
        <v>0</v>
      </c>
      <c r="H18" s="71">
        <f t="shared" si="0"/>
        <v>127500</v>
      </c>
      <c r="I18" s="70">
        <v>0</v>
      </c>
      <c r="J18" s="71">
        <f t="shared" si="1"/>
        <v>127500</v>
      </c>
      <c r="K18" s="70"/>
      <c r="L18" s="70"/>
      <c r="M18" s="70"/>
      <c r="N18" s="70"/>
      <c r="O18" s="70"/>
      <c r="P18" s="70"/>
    </row>
    <row r="19" spans="1:16" ht="15.75">
      <c r="A19" s="22" t="s">
        <v>106</v>
      </c>
      <c r="B19" s="69">
        <v>1333333</v>
      </c>
      <c r="C19" s="70">
        <v>5666667</v>
      </c>
      <c r="D19" s="70">
        <v>0</v>
      </c>
      <c r="E19" s="70">
        <v>0</v>
      </c>
      <c r="F19" s="69">
        <v>0</v>
      </c>
      <c r="G19" s="69">
        <v>0</v>
      </c>
      <c r="H19" s="71">
        <f t="shared" si="0"/>
        <v>7000000</v>
      </c>
      <c r="I19" s="70">
        <v>0</v>
      </c>
      <c r="J19" s="71">
        <f t="shared" si="1"/>
        <v>7000000</v>
      </c>
      <c r="K19" s="70"/>
      <c r="L19" s="70"/>
      <c r="M19" s="70"/>
      <c r="N19" s="70"/>
      <c r="O19" s="70"/>
      <c r="P19" s="70"/>
    </row>
    <row r="20" spans="1:16" ht="15.75">
      <c r="A20" s="22" t="s">
        <v>107</v>
      </c>
      <c r="B20" s="69">
        <v>5075500</v>
      </c>
      <c r="C20" s="70">
        <v>-5075500</v>
      </c>
      <c r="D20" s="70">
        <v>0</v>
      </c>
      <c r="E20" s="70">
        <v>0</v>
      </c>
      <c r="F20" s="69">
        <v>0</v>
      </c>
      <c r="G20" s="69">
        <v>0</v>
      </c>
      <c r="H20" s="71">
        <f t="shared" si="0"/>
        <v>0</v>
      </c>
      <c r="I20" s="70">
        <v>0</v>
      </c>
      <c r="J20" s="71">
        <f t="shared" si="1"/>
        <v>0</v>
      </c>
      <c r="K20" s="70"/>
      <c r="L20" s="70"/>
      <c r="M20" s="70"/>
      <c r="N20" s="70"/>
      <c r="O20" s="70"/>
      <c r="P20" s="70"/>
    </row>
    <row r="21" spans="1:16" ht="15.75">
      <c r="A21" s="22" t="s">
        <v>108</v>
      </c>
      <c r="B21" s="69">
        <v>0</v>
      </c>
      <c r="C21" s="70">
        <v>-137620</v>
      </c>
      <c r="D21" s="70">
        <v>0</v>
      </c>
      <c r="E21" s="70">
        <v>0</v>
      </c>
      <c r="F21" s="69">
        <v>0</v>
      </c>
      <c r="G21" s="69">
        <v>0</v>
      </c>
      <c r="H21" s="71">
        <f t="shared" si="0"/>
        <v>-137620</v>
      </c>
      <c r="I21" s="70">
        <v>0</v>
      </c>
      <c r="J21" s="71">
        <f t="shared" si="1"/>
        <v>-137620</v>
      </c>
      <c r="K21" s="70"/>
      <c r="L21" s="70"/>
      <c r="M21" s="70"/>
      <c r="N21" s="70"/>
      <c r="O21" s="70"/>
      <c r="P21" s="70"/>
    </row>
    <row r="22" spans="1:16" ht="15.75">
      <c r="A22" s="22" t="s">
        <v>109</v>
      </c>
      <c r="B22" s="69">
        <v>0</v>
      </c>
      <c r="C22" s="70">
        <v>0</v>
      </c>
      <c r="D22" s="70">
        <v>171802</v>
      </c>
      <c r="E22" s="70">
        <v>0</v>
      </c>
      <c r="F22" s="69">
        <v>0</v>
      </c>
      <c r="G22" s="69">
        <v>-350616</v>
      </c>
      <c r="H22" s="71">
        <f t="shared" si="0"/>
        <v>-178814</v>
      </c>
      <c r="I22" s="70">
        <v>178814</v>
      </c>
      <c r="J22" s="71">
        <f t="shared" si="1"/>
        <v>0</v>
      </c>
      <c r="K22" s="70"/>
      <c r="L22" s="70"/>
      <c r="M22" s="70"/>
      <c r="N22" s="70"/>
      <c r="O22" s="70"/>
      <c r="P22" s="70"/>
    </row>
    <row r="23" spans="1:16" ht="15.75">
      <c r="A23" s="22" t="s">
        <v>110</v>
      </c>
      <c r="B23" s="69">
        <v>0</v>
      </c>
      <c r="C23" s="70">
        <v>0</v>
      </c>
      <c r="D23" s="70">
        <v>937649</v>
      </c>
      <c r="E23" s="70">
        <v>0</v>
      </c>
      <c r="F23" s="69">
        <v>0</v>
      </c>
      <c r="G23" s="69">
        <v>-937649</v>
      </c>
      <c r="H23" s="71">
        <f t="shared" si="0"/>
        <v>0</v>
      </c>
      <c r="I23" s="70">
        <v>-934537</v>
      </c>
      <c r="J23" s="71">
        <f t="shared" si="1"/>
        <v>-934537</v>
      </c>
      <c r="K23" s="70"/>
      <c r="L23" s="70"/>
      <c r="M23" s="70"/>
      <c r="N23" s="70"/>
      <c r="O23" s="70"/>
      <c r="P23" s="70"/>
    </row>
    <row r="24" spans="1:16" ht="15.75">
      <c r="A24" s="22" t="s">
        <v>111</v>
      </c>
      <c r="B24" s="69">
        <v>0</v>
      </c>
      <c r="C24" s="70">
        <v>0</v>
      </c>
      <c r="D24" s="70">
        <v>0</v>
      </c>
      <c r="E24" s="70">
        <v>0</v>
      </c>
      <c r="F24" s="69">
        <v>32772</v>
      </c>
      <c r="G24" s="69">
        <v>0</v>
      </c>
      <c r="H24" s="71">
        <f t="shared" si="0"/>
        <v>32772</v>
      </c>
      <c r="I24" s="70">
        <v>0</v>
      </c>
      <c r="J24" s="71">
        <f t="shared" si="1"/>
        <v>32772</v>
      </c>
      <c r="K24" s="70"/>
      <c r="L24" s="70"/>
      <c r="M24" s="70"/>
      <c r="N24" s="70"/>
      <c r="O24" s="70"/>
      <c r="P24" s="70"/>
    </row>
    <row r="25" spans="1:16" ht="15.75">
      <c r="A25" s="22" t="s">
        <v>112</v>
      </c>
      <c r="B25" s="69">
        <v>0</v>
      </c>
      <c r="C25" s="70">
        <v>0</v>
      </c>
      <c r="D25" s="70">
        <v>0</v>
      </c>
      <c r="E25" s="70">
        <v>0</v>
      </c>
      <c r="F25" s="69">
        <v>0</v>
      </c>
      <c r="G25" s="69">
        <v>3615755</v>
      </c>
      <c r="H25" s="71">
        <f t="shared" si="0"/>
        <v>3615755</v>
      </c>
      <c r="I25" s="70">
        <v>1789232</v>
      </c>
      <c r="J25" s="71">
        <f t="shared" si="1"/>
        <v>5404987</v>
      </c>
      <c r="K25" s="70"/>
      <c r="L25" s="70"/>
      <c r="M25" s="70"/>
      <c r="N25" s="70"/>
      <c r="O25" s="70"/>
      <c r="P25" s="70"/>
    </row>
    <row r="26" spans="1:16" ht="15.75">
      <c r="A26" s="22" t="s">
        <v>113</v>
      </c>
      <c r="B26" s="69">
        <v>0</v>
      </c>
      <c r="C26" s="70">
        <v>0</v>
      </c>
      <c r="D26" s="70">
        <v>0</v>
      </c>
      <c r="E26" s="70">
        <v>246321</v>
      </c>
      <c r="F26" s="69">
        <v>0</v>
      </c>
      <c r="G26" s="69">
        <v>0</v>
      </c>
      <c r="H26" s="71">
        <f t="shared" si="0"/>
        <v>246321</v>
      </c>
      <c r="I26" s="70">
        <v>265073</v>
      </c>
      <c r="J26" s="71">
        <f t="shared" si="1"/>
        <v>511394</v>
      </c>
      <c r="K26" s="70"/>
      <c r="L26" s="70"/>
      <c r="M26" s="70"/>
      <c r="N26" s="70"/>
      <c r="O26" s="70"/>
      <c r="P26" s="70"/>
    </row>
    <row r="27" spans="2:16" ht="15.75">
      <c r="B27" s="70"/>
      <c r="C27" s="70"/>
      <c r="D27" s="70"/>
      <c r="E27" s="70"/>
      <c r="F27" s="70"/>
      <c r="G27" s="70"/>
      <c r="H27" s="71"/>
      <c r="I27" s="72"/>
      <c r="J27" s="72"/>
      <c r="K27" s="70"/>
      <c r="L27" s="70"/>
      <c r="M27" s="70"/>
      <c r="N27" s="70"/>
      <c r="O27" s="70"/>
      <c r="P27" s="70"/>
    </row>
    <row r="28" spans="1:10" s="70" customFormat="1" ht="16.5" thickBot="1">
      <c r="A28" s="12" t="s">
        <v>114</v>
      </c>
      <c r="B28" s="74">
        <f aca="true" t="shared" si="2" ref="B28:J28">SUM(B12:B27)</f>
        <v>12184333</v>
      </c>
      <c r="C28" s="74">
        <f t="shared" si="2"/>
        <v>8065545</v>
      </c>
      <c r="D28" s="74">
        <f t="shared" si="2"/>
        <v>1109451</v>
      </c>
      <c r="E28" s="74">
        <f t="shared" si="2"/>
        <v>127988</v>
      </c>
      <c r="F28" s="74">
        <f t="shared" si="2"/>
        <v>32772</v>
      </c>
      <c r="G28" s="74">
        <f t="shared" si="2"/>
        <v>5734666</v>
      </c>
      <c r="H28" s="74">
        <f t="shared" si="2"/>
        <v>27254755</v>
      </c>
      <c r="I28" s="74">
        <f t="shared" si="2"/>
        <v>4416040</v>
      </c>
      <c r="J28" s="74">
        <f t="shared" si="2"/>
        <v>31670795</v>
      </c>
    </row>
    <row r="29" spans="1:10" s="70" customFormat="1" ht="15.75">
      <c r="A29" s="73"/>
      <c r="B29" s="69"/>
      <c r="C29" s="69"/>
      <c r="D29" s="69"/>
      <c r="E29" s="69"/>
      <c r="F29" s="69"/>
      <c r="G29" s="69"/>
      <c r="H29" s="69"/>
      <c r="I29" s="69"/>
      <c r="J29" s="69"/>
    </row>
    <row r="30" spans="1:16" ht="15.75">
      <c r="A30" s="12" t="s">
        <v>115</v>
      </c>
      <c r="B30" s="70">
        <f aca="true" t="shared" si="3" ref="B30:J30">B28</f>
        <v>12184333</v>
      </c>
      <c r="C30" s="70">
        <f t="shared" si="3"/>
        <v>8065545</v>
      </c>
      <c r="D30" s="70">
        <f t="shared" si="3"/>
        <v>1109451</v>
      </c>
      <c r="E30" s="70">
        <f t="shared" si="3"/>
        <v>127988</v>
      </c>
      <c r="F30" s="70">
        <f t="shared" si="3"/>
        <v>32772</v>
      </c>
      <c r="G30" s="70">
        <f t="shared" si="3"/>
        <v>5734666</v>
      </c>
      <c r="H30" s="70">
        <f t="shared" si="3"/>
        <v>27254755</v>
      </c>
      <c r="I30" s="70">
        <f t="shared" si="3"/>
        <v>4416040</v>
      </c>
      <c r="J30" s="70">
        <f t="shared" si="3"/>
        <v>31670795</v>
      </c>
      <c r="K30" s="70"/>
      <c r="L30" s="70"/>
      <c r="M30" s="70"/>
      <c r="N30" s="70"/>
      <c r="O30" s="70"/>
      <c r="P30" s="70"/>
    </row>
    <row r="31" spans="1:16" ht="15.75">
      <c r="A31" s="22" t="s">
        <v>103</v>
      </c>
      <c r="B31" s="70"/>
      <c r="C31" s="70"/>
      <c r="D31" s="70"/>
      <c r="E31" s="70"/>
      <c r="F31" s="70"/>
      <c r="G31" s="70"/>
      <c r="H31" s="71"/>
      <c r="I31" s="70"/>
      <c r="J31" s="71"/>
      <c r="K31" s="70"/>
      <c r="L31" s="70"/>
      <c r="M31" s="70"/>
      <c r="N31" s="70"/>
      <c r="O31" s="70"/>
      <c r="P31" s="70"/>
    </row>
    <row r="32" spans="1:16" ht="15.75">
      <c r="A32" s="22" t="s">
        <v>104</v>
      </c>
      <c r="B32" s="69">
        <v>203920</v>
      </c>
      <c r="C32" s="69">
        <v>611760</v>
      </c>
      <c r="D32" s="69">
        <v>0</v>
      </c>
      <c r="E32" s="69">
        <v>0</v>
      </c>
      <c r="F32" s="69">
        <v>0</v>
      </c>
      <c r="G32" s="69">
        <v>0</v>
      </c>
      <c r="H32" s="71">
        <f>SUM(B32:G32)</f>
        <v>815680</v>
      </c>
      <c r="I32" s="70">
        <v>0</v>
      </c>
      <c r="J32" s="71">
        <f>H32+I32</f>
        <v>815680</v>
      </c>
      <c r="K32" s="70"/>
      <c r="L32" s="70"/>
      <c r="M32" s="70"/>
      <c r="N32" s="70"/>
      <c r="O32" s="70"/>
      <c r="P32" s="70"/>
    </row>
    <row r="33" spans="1:16" ht="15.75">
      <c r="A33" s="22" t="s">
        <v>105</v>
      </c>
      <c r="B33" s="69">
        <v>30000</v>
      </c>
      <c r="C33" s="69">
        <v>45000</v>
      </c>
      <c r="D33" s="69">
        <v>0</v>
      </c>
      <c r="E33" s="69">
        <v>0</v>
      </c>
      <c r="F33" s="69">
        <v>0</v>
      </c>
      <c r="G33" s="69">
        <v>0</v>
      </c>
      <c r="H33" s="71">
        <f>SUM(B33:G33)</f>
        <v>75000</v>
      </c>
      <c r="I33" s="70">
        <v>0</v>
      </c>
      <c r="J33" s="71">
        <f>H33+I33</f>
        <v>75000</v>
      </c>
      <c r="K33" s="70"/>
      <c r="L33" s="70"/>
      <c r="M33" s="70"/>
      <c r="N33" s="70"/>
      <c r="O33" s="70"/>
      <c r="P33" s="70"/>
    </row>
    <row r="34" spans="1:16" ht="15.75">
      <c r="A34" s="22" t="s">
        <v>108</v>
      </c>
      <c r="B34" s="69">
        <v>0</v>
      </c>
      <c r="C34" s="69">
        <v>-3750</v>
      </c>
      <c r="D34" s="69">
        <v>0</v>
      </c>
      <c r="E34" s="69">
        <v>0</v>
      </c>
      <c r="F34" s="69">
        <v>0</v>
      </c>
      <c r="G34" s="69">
        <v>0</v>
      </c>
      <c r="H34" s="71">
        <f>SUM(B34:G34)</f>
        <v>-3750</v>
      </c>
      <c r="I34" s="75">
        <v>0</v>
      </c>
      <c r="J34" s="71">
        <f>H34+I34</f>
        <v>-3750</v>
      </c>
      <c r="K34" s="70"/>
      <c r="L34" s="70"/>
      <c r="M34" s="70"/>
      <c r="N34" s="70"/>
      <c r="O34" s="70"/>
      <c r="P34" s="70"/>
    </row>
    <row r="35" spans="1:16" ht="15.75">
      <c r="A35" s="22" t="s">
        <v>165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1205058</v>
      </c>
      <c r="H35" s="71">
        <f>SUM(B35:G35)</f>
        <v>1205058</v>
      </c>
      <c r="I35" s="75">
        <v>451056</v>
      </c>
      <c r="J35" s="71">
        <f>H35+I35</f>
        <v>1656114</v>
      </c>
      <c r="K35" s="70"/>
      <c r="L35" s="70"/>
      <c r="M35" s="70"/>
      <c r="N35" s="70"/>
      <c r="O35" s="70"/>
      <c r="P35" s="70"/>
    </row>
    <row r="36" spans="1:16" ht="15.75">
      <c r="A36" s="22" t="s">
        <v>113</v>
      </c>
      <c r="B36" s="70">
        <v>0</v>
      </c>
      <c r="C36" s="69">
        <v>0</v>
      </c>
      <c r="D36" s="69">
        <v>0</v>
      </c>
      <c r="E36" s="70">
        <v>375801</v>
      </c>
      <c r="F36" s="70">
        <v>0</v>
      </c>
      <c r="G36" s="70">
        <v>0</v>
      </c>
      <c r="H36" s="71">
        <f>SUM(B36:G36)</f>
        <v>375801</v>
      </c>
      <c r="I36" s="70">
        <v>391380</v>
      </c>
      <c r="J36" s="71">
        <f>H36+I36</f>
        <v>767181</v>
      </c>
      <c r="K36" s="70"/>
      <c r="L36" s="70"/>
      <c r="M36" s="70"/>
      <c r="N36" s="70"/>
      <c r="O36" s="70"/>
      <c r="P36" s="70"/>
    </row>
    <row r="37" spans="2:16" ht="15.75">
      <c r="B37" s="70"/>
      <c r="C37" s="69"/>
      <c r="D37" s="69"/>
      <c r="E37" s="70"/>
      <c r="F37" s="70"/>
      <c r="G37" s="70"/>
      <c r="H37" s="71"/>
      <c r="I37" s="70"/>
      <c r="J37" s="71"/>
      <c r="K37" s="70"/>
      <c r="L37" s="70"/>
      <c r="M37" s="70"/>
      <c r="N37" s="70"/>
      <c r="O37" s="70"/>
      <c r="P37" s="70"/>
    </row>
    <row r="38" spans="1:16" ht="16.5" thickBot="1">
      <c r="A38" s="12" t="s">
        <v>116</v>
      </c>
      <c r="B38" s="74">
        <f aca="true" t="shared" si="4" ref="B38:J38">SUM(B29:B37)</f>
        <v>12418253</v>
      </c>
      <c r="C38" s="74">
        <f t="shared" si="4"/>
        <v>8718555</v>
      </c>
      <c r="D38" s="74">
        <f t="shared" si="4"/>
        <v>1109451</v>
      </c>
      <c r="E38" s="74">
        <f t="shared" si="4"/>
        <v>503789</v>
      </c>
      <c r="F38" s="74">
        <f t="shared" si="4"/>
        <v>32772</v>
      </c>
      <c r="G38" s="74">
        <f t="shared" si="4"/>
        <v>6939724</v>
      </c>
      <c r="H38" s="74">
        <f t="shared" si="4"/>
        <v>29722544</v>
      </c>
      <c r="I38" s="74">
        <f t="shared" si="4"/>
        <v>5258476</v>
      </c>
      <c r="J38" s="74">
        <f t="shared" si="4"/>
        <v>34981020</v>
      </c>
      <c r="K38" s="70"/>
      <c r="L38" s="70"/>
      <c r="M38" s="70"/>
      <c r="N38" s="70"/>
      <c r="O38" s="70"/>
      <c r="P38" s="70"/>
    </row>
    <row r="39" spans="2:15" ht="15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1" ht="15.75">
      <c r="A41" s="20" t="s">
        <v>126</v>
      </c>
    </row>
    <row r="42" ht="15.75">
      <c r="A42" s="20" t="s">
        <v>57</v>
      </c>
    </row>
  </sheetData>
  <printOptions/>
  <pageMargins left="0" right="0" top="0.25" bottom="0.17" header="0.25" footer="0.18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81"/>
  <sheetViews>
    <sheetView zoomScale="75" zoomScaleNormal="75" workbookViewId="0" topLeftCell="A1">
      <selection activeCell="C10" sqref="C10"/>
    </sheetView>
  </sheetViews>
  <sheetFormatPr defaultColWidth="9.00390625" defaultRowHeight="14.25"/>
  <cols>
    <col min="1" max="1" width="4.75390625" style="24" customWidth="1"/>
    <col min="2" max="2" width="52.625" style="32" customWidth="1"/>
    <col min="3" max="3" width="15.75390625" style="46" customWidth="1"/>
    <col min="4" max="4" width="3.75390625" style="47" customWidth="1"/>
    <col min="5" max="5" width="16.50390625" style="46" customWidth="1"/>
    <col min="6" max="6" width="4.00390625" style="32" customWidth="1"/>
    <col min="7" max="7" width="8.00390625" style="32" customWidth="1"/>
    <col min="8" max="8" width="4.625" style="32" customWidth="1"/>
    <col min="9" max="9" width="17.375" style="32" customWidth="1"/>
    <col min="10" max="10" width="12.625" style="32" customWidth="1"/>
    <col min="11" max="11" width="16.375" style="32" customWidth="1"/>
    <col min="12" max="200" width="8.00390625" style="32" customWidth="1"/>
    <col min="201" max="16384" width="8.00390625" style="24" customWidth="1"/>
  </cols>
  <sheetData>
    <row r="1" spans="1:5" ht="18.75">
      <c r="A1" s="23"/>
      <c r="B1" s="126" t="s">
        <v>129</v>
      </c>
      <c r="C1" s="44"/>
      <c r="D1" s="44"/>
      <c r="E1" s="44"/>
    </row>
    <row r="2" spans="1:5" ht="15.75">
      <c r="A2" s="23"/>
      <c r="B2" s="25" t="s">
        <v>22</v>
      </c>
      <c r="C2" s="44"/>
      <c r="D2" s="44"/>
      <c r="E2" s="44"/>
    </row>
    <row r="3" spans="1:5" ht="15.75">
      <c r="A3" s="23"/>
      <c r="B3" s="25" t="s">
        <v>88</v>
      </c>
      <c r="C3" s="24"/>
      <c r="D3" s="26"/>
      <c r="E3" s="24"/>
    </row>
    <row r="4" spans="1:5" ht="15.75">
      <c r="A4" s="23"/>
      <c r="B4" s="25"/>
      <c r="C4" s="17" t="s">
        <v>42</v>
      </c>
      <c r="D4" s="12"/>
      <c r="E4" s="17" t="s">
        <v>43</v>
      </c>
    </row>
    <row r="5" spans="1:5" ht="15.75">
      <c r="A5" s="23"/>
      <c r="B5" s="25"/>
      <c r="C5" s="5" t="s">
        <v>166</v>
      </c>
      <c r="D5" s="26"/>
      <c r="E5" s="48" t="s">
        <v>167</v>
      </c>
    </row>
    <row r="6" spans="1:5" ht="15.75">
      <c r="A6" s="23"/>
      <c r="B6" s="27"/>
      <c r="C6" s="26" t="s">
        <v>18</v>
      </c>
      <c r="D6" s="26"/>
      <c r="E6" s="26" t="s">
        <v>18</v>
      </c>
    </row>
    <row r="7" spans="1:5" ht="15.75">
      <c r="A7" s="23"/>
      <c r="B7" s="28"/>
      <c r="C7" s="26" t="s">
        <v>90</v>
      </c>
      <c r="D7" s="26"/>
      <c r="E7" s="26" t="s">
        <v>84</v>
      </c>
    </row>
    <row r="8" spans="1:5" ht="15.75">
      <c r="A8" s="23"/>
      <c r="B8" s="30"/>
      <c r="C8" s="28" t="s">
        <v>2</v>
      </c>
      <c r="D8" s="28"/>
      <c r="E8" s="28" t="s">
        <v>2</v>
      </c>
    </row>
    <row r="9" spans="1:5" ht="15.75">
      <c r="A9" s="23"/>
      <c r="B9" s="25" t="s">
        <v>23</v>
      </c>
      <c r="C9" s="29"/>
      <c r="D9" s="29"/>
      <c r="E9" s="29"/>
    </row>
    <row r="10" spans="1:5" ht="15.75">
      <c r="A10" s="23"/>
      <c r="B10" s="30" t="s">
        <v>168</v>
      </c>
      <c r="C10" s="105">
        <v>1903711</v>
      </c>
      <c r="D10" s="105"/>
      <c r="E10" s="105">
        <v>7366419</v>
      </c>
    </row>
    <row r="11" spans="1:5" ht="15.75">
      <c r="A11" s="23"/>
      <c r="B11" s="30" t="s">
        <v>24</v>
      </c>
      <c r="C11" s="105"/>
      <c r="D11" s="105"/>
      <c r="E11" s="105"/>
    </row>
    <row r="12" spans="1:5" ht="15.75">
      <c r="A12" s="23"/>
      <c r="B12" s="30" t="s">
        <v>25</v>
      </c>
      <c r="C12" s="114">
        <v>122574</v>
      </c>
      <c r="D12" s="31"/>
      <c r="E12" s="114">
        <v>320656</v>
      </c>
    </row>
    <row r="13" spans="1:5" ht="15.75">
      <c r="A13" s="23"/>
      <c r="B13" s="39" t="s">
        <v>54</v>
      </c>
      <c r="C13" s="115">
        <v>0</v>
      </c>
      <c r="D13" s="31"/>
      <c r="E13" s="115">
        <v>2273</v>
      </c>
    </row>
    <row r="14" spans="1:5" ht="15.75">
      <c r="A14" s="23"/>
      <c r="B14" s="39" t="s">
        <v>55</v>
      </c>
      <c r="C14" s="115">
        <v>450239</v>
      </c>
      <c r="D14" s="31"/>
      <c r="E14" s="115">
        <v>1327205</v>
      </c>
    </row>
    <row r="15" spans="1:5" ht="15.75">
      <c r="A15" s="23"/>
      <c r="B15" s="30" t="s">
        <v>111</v>
      </c>
      <c r="C15" s="115">
        <v>0</v>
      </c>
      <c r="D15" s="31"/>
      <c r="E15" s="115">
        <v>32772</v>
      </c>
    </row>
    <row r="16" spans="1:5" ht="15.75">
      <c r="A16" s="23"/>
      <c r="B16" s="39" t="s">
        <v>119</v>
      </c>
      <c r="C16" s="115">
        <v>-6878</v>
      </c>
      <c r="D16" s="31"/>
      <c r="E16" s="115">
        <v>12844</v>
      </c>
    </row>
    <row r="17" spans="1:5" ht="15.75">
      <c r="A17" s="23"/>
      <c r="B17" s="39" t="s">
        <v>86</v>
      </c>
      <c r="C17" s="115">
        <v>29337</v>
      </c>
      <c r="D17" s="31"/>
      <c r="E17" s="115">
        <v>78154</v>
      </c>
    </row>
    <row r="18" spans="1:5" ht="15.75">
      <c r="A18" s="23"/>
      <c r="B18" s="30" t="s">
        <v>26</v>
      </c>
      <c r="C18" s="115">
        <v>33394</v>
      </c>
      <c r="D18" s="31"/>
      <c r="E18" s="115">
        <v>65022</v>
      </c>
    </row>
    <row r="19" spans="1:5" ht="15.75">
      <c r="A19" s="23"/>
      <c r="B19" s="30" t="s">
        <v>27</v>
      </c>
      <c r="C19" s="115">
        <v>-34033</v>
      </c>
      <c r="D19" s="31"/>
      <c r="E19" s="115">
        <v>-64855</v>
      </c>
    </row>
    <row r="20" spans="1:5" ht="15.75">
      <c r="A20" s="23"/>
      <c r="B20" s="30" t="s">
        <v>120</v>
      </c>
      <c r="C20" s="115">
        <v>0</v>
      </c>
      <c r="D20" s="31"/>
      <c r="E20" s="115">
        <v>237945</v>
      </c>
    </row>
    <row r="21" spans="1:5" ht="15.75">
      <c r="A21" s="23"/>
      <c r="B21" s="30" t="s">
        <v>87</v>
      </c>
      <c r="C21" s="115">
        <v>0</v>
      </c>
      <c r="D21" s="31"/>
      <c r="E21" s="115">
        <v>637</v>
      </c>
    </row>
    <row r="22" spans="1:5" ht="15.75">
      <c r="A22" s="23"/>
      <c r="B22" s="30" t="s">
        <v>118</v>
      </c>
      <c r="C22" s="115">
        <v>30322</v>
      </c>
      <c r="D22" s="31"/>
      <c r="E22" s="115">
        <v>120161</v>
      </c>
    </row>
    <row r="23" spans="1:5" ht="15.75">
      <c r="A23" s="23"/>
      <c r="B23" s="30" t="s">
        <v>53</v>
      </c>
      <c r="C23" s="116">
        <v>10500</v>
      </c>
      <c r="D23" s="31"/>
      <c r="E23" s="116">
        <v>32934</v>
      </c>
    </row>
    <row r="24" spans="1:5" ht="15.75">
      <c r="A24" s="23"/>
      <c r="B24" s="30"/>
      <c r="C24" s="117">
        <f>SUM(C12:C23)</f>
        <v>635455</v>
      </c>
      <c r="D24" s="105"/>
      <c r="E24" s="117">
        <f>SUM(E12:E23)</f>
        <v>2165748</v>
      </c>
    </row>
    <row r="25" spans="1:5" ht="15.75">
      <c r="A25" s="23"/>
      <c r="B25" s="30" t="s">
        <v>169</v>
      </c>
      <c r="C25" s="31">
        <f>C10+C24</f>
        <v>2539166</v>
      </c>
      <c r="D25" s="33"/>
      <c r="E25" s="31">
        <f>E10+E24</f>
        <v>9532167</v>
      </c>
    </row>
    <row r="26" spans="1:5" ht="15.75">
      <c r="A26" s="23"/>
      <c r="B26" s="30"/>
      <c r="C26" s="31"/>
      <c r="D26" s="33"/>
      <c r="E26" s="31"/>
    </row>
    <row r="27" spans="1:6" ht="15.75">
      <c r="A27" s="23"/>
      <c r="B27" s="30" t="s">
        <v>78</v>
      </c>
      <c r="C27" s="114">
        <v>-895387</v>
      </c>
      <c r="D27" s="31"/>
      <c r="E27" s="114">
        <v>-114791</v>
      </c>
      <c r="F27" s="34"/>
    </row>
    <row r="28" spans="1:6" ht="15.75">
      <c r="A28" s="23"/>
      <c r="B28" s="30" t="s">
        <v>79</v>
      </c>
      <c r="C28" s="118">
        <v>-3304830</v>
      </c>
      <c r="D28" s="35"/>
      <c r="E28" s="118">
        <v>-2546759</v>
      </c>
      <c r="F28" s="34"/>
    </row>
    <row r="29" spans="1:6" ht="15.75">
      <c r="A29" s="23"/>
      <c r="B29" s="30" t="s">
        <v>80</v>
      </c>
      <c r="C29" s="119">
        <v>1669954</v>
      </c>
      <c r="D29" s="35"/>
      <c r="E29" s="119">
        <v>4685722</v>
      </c>
      <c r="F29" s="34"/>
    </row>
    <row r="30" spans="1:6" ht="15.75">
      <c r="A30" s="23"/>
      <c r="B30" s="30"/>
      <c r="C30" s="120">
        <f>SUM(C27:C29)</f>
        <v>-2530263</v>
      </c>
      <c r="D30" s="35"/>
      <c r="E30" s="120">
        <f>SUM(E27:E29)</f>
        <v>2024172</v>
      </c>
      <c r="F30" s="34"/>
    </row>
    <row r="31" spans="1:5" ht="15.75">
      <c r="A31" s="23"/>
      <c r="B31" s="36" t="s">
        <v>170</v>
      </c>
      <c r="C31" s="31">
        <f>C25+C30</f>
        <v>8903</v>
      </c>
      <c r="D31" s="31"/>
      <c r="E31" s="31">
        <f>E25+E30</f>
        <v>11556339</v>
      </c>
    </row>
    <row r="32" spans="1:5" ht="15.75">
      <c r="A32" s="23"/>
      <c r="B32" s="36"/>
      <c r="C32" s="31"/>
      <c r="D32" s="31"/>
      <c r="E32" s="31"/>
    </row>
    <row r="33" spans="1:6" ht="15.75">
      <c r="A33" s="30"/>
      <c r="B33" s="37" t="s">
        <v>28</v>
      </c>
      <c r="C33" s="123">
        <v>-265660</v>
      </c>
      <c r="D33" s="38"/>
      <c r="E33" s="123">
        <v>-2262241</v>
      </c>
      <c r="F33" s="37"/>
    </row>
    <row r="34" spans="1:6" ht="15.75">
      <c r="A34" s="30"/>
      <c r="B34" s="39" t="s">
        <v>56</v>
      </c>
      <c r="C34" s="124">
        <v>-33394</v>
      </c>
      <c r="D34" s="38"/>
      <c r="E34" s="124">
        <v>-65022</v>
      </c>
      <c r="F34" s="37"/>
    </row>
    <row r="35" spans="1:6" ht="15.75">
      <c r="A35" s="30"/>
      <c r="B35" s="37"/>
      <c r="C35" s="125">
        <f>SUM(C33:C34)</f>
        <v>-299054</v>
      </c>
      <c r="D35" s="31"/>
      <c r="E35" s="125">
        <f>SUM(E33:E34)</f>
        <v>-2327263</v>
      </c>
      <c r="F35" s="37"/>
    </row>
    <row r="36" spans="1:12" ht="15.75">
      <c r="A36" s="30"/>
      <c r="B36" s="36" t="s">
        <v>29</v>
      </c>
      <c r="C36" s="31">
        <f>C31+C35</f>
        <v>-290151</v>
      </c>
      <c r="D36" s="31"/>
      <c r="E36" s="31">
        <f>E31+E35</f>
        <v>9229076</v>
      </c>
      <c r="F36" s="37"/>
      <c r="I36" s="37"/>
      <c r="J36" s="37"/>
      <c r="K36" s="37"/>
      <c r="L36" s="37"/>
    </row>
    <row r="37" spans="1:12" ht="15.75">
      <c r="A37" s="30"/>
      <c r="B37" s="36"/>
      <c r="C37" s="31"/>
      <c r="D37" s="31"/>
      <c r="E37" s="31"/>
      <c r="F37" s="37"/>
      <c r="I37" s="37"/>
      <c r="J37" s="37"/>
      <c r="K37" s="37"/>
      <c r="L37" s="37"/>
    </row>
    <row r="38" spans="1:12" ht="15.75">
      <c r="A38" s="23"/>
      <c r="B38" s="25" t="s">
        <v>30</v>
      </c>
      <c r="C38" s="31"/>
      <c r="D38" s="31"/>
      <c r="E38" s="31"/>
      <c r="F38" s="37"/>
      <c r="G38" s="109"/>
      <c r="H38" s="110"/>
      <c r="I38" s="50"/>
      <c r="J38" s="50"/>
      <c r="K38" s="37"/>
      <c r="L38" s="37"/>
    </row>
    <row r="39" spans="1:12" ht="15.75">
      <c r="A39" s="23"/>
      <c r="B39" s="39" t="s">
        <v>27</v>
      </c>
      <c r="C39" s="114">
        <v>34033</v>
      </c>
      <c r="D39" s="31"/>
      <c r="E39" s="114">
        <v>64855</v>
      </c>
      <c r="F39" s="37"/>
      <c r="G39" s="111"/>
      <c r="H39" s="50"/>
      <c r="I39" s="50"/>
      <c r="J39" s="50"/>
      <c r="K39" s="37"/>
      <c r="L39" s="37"/>
    </row>
    <row r="40" spans="1:12" ht="15.75">
      <c r="A40" s="23"/>
      <c r="B40" s="30" t="s">
        <v>31</v>
      </c>
      <c r="C40" s="115">
        <v>0</v>
      </c>
      <c r="D40" s="31"/>
      <c r="E40" s="115">
        <v>-5112405</v>
      </c>
      <c r="F40" s="37"/>
      <c r="G40" s="50"/>
      <c r="H40" s="50"/>
      <c r="I40" s="50"/>
      <c r="J40" s="50"/>
      <c r="K40" s="37"/>
      <c r="L40" s="37"/>
    </row>
    <row r="41" spans="1:12" ht="15.75">
      <c r="A41" s="23"/>
      <c r="B41" s="30" t="s">
        <v>32</v>
      </c>
      <c r="C41" s="115">
        <v>-950329</v>
      </c>
      <c r="D41" s="31"/>
      <c r="E41" s="115">
        <v>-1980755</v>
      </c>
      <c r="F41" s="37"/>
      <c r="G41" s="50"/>
      <c r="H41" s="37"/>
      <c r="I41" s="50"/>
      <c r="J41" s="40"/>
      <c r="K41" s="37"/>
      <c r="L41" s="37"/>
    </row>
    <row r="42" spans="1:12" ht="15.75">
      <c r="A42" s="23"/>
      <c r="B42" s="30" t="s">
        <v>121</v>
      </c>
      <c r="C42" s="115">
        <v>22200</v>
      </c>
      <c r="D42" s="31"/>
      <c r="E42" s="115">
        <v>107834</v>
      </c>
      <c r="F42" s="37"/>
      <c r="G42" s="50"/>
      <c r="H42" s="37"/>
      <c r="I42" s="50"/>
      <c r="J42" s="40"/>
      <c r="K42" s="37"/>
      <c r="L42" s="37"/>
    </row>
    <row r="43" spans="1:12" ht="15.75">
      <c r="A43" s="23"/>
      <c r="B43" s="30" t="s">
        <v>33</v>
      </c>
      <c r="C43" s="115">
        <v>-207595</v>
      </c>
      <c r="D43" s="31"/>
      <c r="E43" s="115">
        <v>-666171</v>
      </c>
      <c r="F43" s="37"/>
      <c r="G43" s="50"/>
      <c r="H43" s="37"/>
      <c r="I43" s="50"/>
      <c r="J43" s="40"/>
      <c r="K43" s="37"/>
      <c r="L43" s="37"/>
    </row>
    <row r="44" spans="1:12" ht="15.75">
      <c r="A44" s="23"/>
      <c r="B44" s="30" t="s">
        <v>177</v>
      </c>
      <c r="C44" s="116">
        <v>0</v>
      </c>
      <c r="D44" s="31"/>
      <c r="E44" s="116">
        <v>-934536</v>
      </c>
      <c r="F44" s="37"/>
      <c r="G44" s="50"/>
      <c r="H44" s="37"/>
      <c r="I44" s="50"/>
      <c r="J44" s="40"/>
      <c r="K44" s="37"/>
      <c r="L44" s="37"/>
    </row>
    <row r="45" spans="1:12" ht="15.75">
      <c r="A45" s="23"/>
      <c r="B45" s="36" t="s">
        <v>34</v>
      </c>
      <c r="C45" s="125">
        <f>SUM(C39:C44)</f>
        <v>-1101691</v>
      </c>
      <c r="D45" s="31"/>
      <c r="E45" s="125">
        <f>SUM(E39:E44)</f>
        <v>-8521178</v>
      </c>
      <c r="F45" s="37"/>
      <c r="G45" s="50"/>
      <c r="H45" s="37"/>
      <c r="I45" s="50"/>
      <c r="J45" s="40"/>
      <c r="K45" s="37"/>
      <c r="L45" s="37"/>
    </row>
    <row r="46" spans="1:12" ht="15.75">
      <c r="A46" s="23"/>
      <c r="B46" s="24"/>
      <c r="C46" s="31">
        <f>C36+C45</f>
        <v>-1391842</v>
      </c>
      <c r="D46" s="33"/>
      <c r="E46" s="31">
        <f>E36+E45</f>
        <v>707898</v>
      </c>
      <c r="F46" s="37"/>
      <c r="G46" s="50"/>
      <c r="H46" s="37"/>
      <c r="I46" s="50"/>
      <c r="J46" s="40"/>
      <c r="K46" s="80"/>
      <c r="L46" s="37"/>
    </row>
    <row r="47" spans="1:12" ht="15.75">
      <c r="A47" s="23"/>
      <c r="B47" s="30"/>
      <c r="C47" s="31"/>
      <c r="D47" s="31"/>
      <c r="E47" s="31"/>
      <c r="F47" s="37"/>
      <c r="G47" s="50"/>
      <c r="H47" s="37"/>
      <c r="I47" s="50"/>
      <c r="J47" s="81"/>
      <c r="K47" s="37"/>
      <c r="L47" s="37"/>
    </row>
    <row r="48" spans="1:12" ht="15.75">
      <c r="A48" s="23"/>
      <c r="B48" s="25" t="s">
        <v>35</v>
      </c>
      <c r="C48" s="31"/>
      <c r="D48" s="31"/>
      <c r="E48" s="31"/>
      <c r="F48" s="37"/>
      <c r="G48" s="50"/>
      <c r="H48" s="37"/>
      <c r="I48" s="50"/>
      <c r="J48" s="40"/>
      <c r="K48" s="37"/>
      <c r="L48" s="37"/>
    </row>
    <row r="49" spans="1:12" ht="15.75">
      <c r="A49" s="23"/>
      <c r="B49" s="39" t="s">
        <v>171</v>
      </c>
      <c r="C49" s="114">
        <v>890680</v>
      </c>
      <c r="D49" s="31"/>
      <c r="E49" s="114">
        <v>3342500</v>
      </c>
      <c r="F49" s="37"/>
      <c r="G49" s="50"/>
      <c r="H49" s="37"/>
      <c r="I49" s="50"/>
      <c r="J49" s="40"/>
      <c r="K49" s="37"/>
      <c r="L49" s="37"/>
    </row>
    <row r="50" spans="1:12" ht="15.75">
      <c r="A50" s="23"/>
      <c r="B50" s="39" t="s">
        <v>108</v>
      </c>
      <c r="C50" s="115">
        <v>-3750</v>
      </c>
      <c r="D50" s="121"/>
      <c r="E50" s="115">
        <v>-137620</v>
      </c>
      <c r="F50" s="37"/>
      <c r="G50" s="50"/>
      <c r="H50" s="37"/>
      <c r="I50" s="50"/>
      <c r="J50" s="40"/>
      <c r="K50" s="37"/>
      <c r="L50" s="37"/>
    </row>
    <row r="51" spans="1:12" ht="15.75">
      <c r="A51" s="23"/>
      <c r="B51" s="39" t="s">
        <v>53</v>
      </c>
      <c r="C51" s="115">
        <v>-10500</v>
      </c>
      <c r="D51" s="121"/>
      <c r="E51" s="115">
        <v>-32934</v>
      </c>
      <c r="F51" s="37"/>
      <c r="G51" s="112"/>
      <c r="H51" s="113"/>
      <c r="I51" s="58"/>
      <c r="J51" s="51"/>
      <c r="K51" s="37"/>
      <c r="L51" s="37"/>
    </row>
    <row r="52" spans="1:12" ht="15.75">
      <c r="A52" s="23"/>
      <c r="B52" s="39" t="s">
        <v>81</v>
      </c>
      <c r="C52" s="115">
        <v>-29337</v>
      </c>
      <c r="D52" s="121"/>
      <c r="E52" s="115">
        <v>-78154</v>
      </c>
      <c r="F52" s="37"/>
      <c r="G52" s="58"/>
      <c r="H52" s="113"/>
      <c r="I52" s="58"/>
      <c r="J52" s="58"/>
      <c r="K52" s="37"/>
      <c r="L52" s="37"/>
    </row>
    <row r="53" spans="1:12" ht="15.75">
      <c r="A53" s="23"/>
      <c r="B53" s="39" t="s">
        <v>122</v>
      </c>
      <c r="C53" s="115">
        <v>601295</v>
      </c>
      <c r="D53" s="121"/>
      <c r="E53" s="115">
        <v>3699738</v>
      </c>
      <c r="F53" s="37"/>
      <c r="G53" s="58"/>
      <c r="H53" s="113"/>
      <c r="I53" s="58"/>
      <c r="J53" s="58"/>
      <c r="K53" s="37"/>
      <c r="L53" s="37"/>
    </row>
    <row r="54" spans="1:12" ht="15.75">
      <c r="A54" s="23"/>
      <c r="B54" s="39" t="s">
        <v>123</v>
      </c>
      <c r="C54" s="115">
        <v>0</v>
      </c>
      <c r="D54" s="121"/>
      <c r="E54" s="115">
        <v>-3180489</v>
      </c>
      <c r="F54" s="37"/>
      <c r="G54" s="58"/>
      <c r="H54" s="113"/>
      <c r="I54" s="58"/>
      <c r="J54" s="58"/>
      <c r="K54" s="37"/>
      <c r="L54" s="37"/>
    </row>
    <row r="55" spans="1:12" ht="15.75">
      <c r="A55" s="23"/>
      <c r="B55" s="39" t="s">
        <v>124</v>
      </c>
      <c r="C55" s="115">
        <v>0</v>
      </c>
      <c r="D55" s="121"/>
      <c r="E55" s="115">
        <v>1200000</v>
      </c>
      <c r="F55" s="37"/>
      <c r="G55" s="58"/>
      <c r="H55" s="113"/>
      <c r="I55" s="58"/>
      <c r="J55" s="58"/>
      <c r="K55" s="37"/>
      <c r="L55" s="37"/>
    </row>
    <row r="56" spans="1:12" ht="15.75">
      <c r="A56" s="23"/>
      <c r="B56" s="39" t="s">
        <v>37</v>
      </c>
      <c r="C56" s="115">
        <v>-23730</v>
      </c>
      <c r="D56" s="121"/>
      <c r="E56" s="115">
        <v>-620914</v>
      </c>
      <c r="F56" s="37"/>
      <c r="G56" s="58"/>
      <c r="H56" s="113"/>
      <c r="I56" s="58"/>
      <c r="J56" s="58"/>
      <c r="K56" s="37"/>
      <c r="L56" s="37"/>
    </row>
    <row r="57" spans="1:12" ht="15.75">
      <c r="A57" s="23"/>
      <c r="B57" s="39" t="s">
        <v>83</v>
      </c>
      <c r="C57" s="115">
        <v>-300347</v>
      </c>
      <c r="D57" s="121"/>
      <c r="E57" s="115">
        <v>-819873</v>
      </c>
      <c r="F57" s="37"/>
      <c r="G57" s="58"/>
      <c r="H57" s="113"/>
      <c r="I57" s="58"/>
      <c r="J57" s="58"/>
      <c r="K57" s="37"/>
      <c r="L57" s="37"/>
    </row>
    <row r="58" spans="1:10" ht="16.5" customHeight="1">
      <c r="A58" s="23"/>
      <c r="B58" s="36" t="s">
        <v>38</v>
      </c>
      <c r="C58" s="125">
        <f>SUM(C49:C57)</f>
        <v>1124311</v>
      </c>
      <c r="D58" s="31"/>
      <c r="E58" s="125">
        <f>SUM(E49:E57)</f>
        <v>3372254</v>
      </c>
      <c r="F58" s="37"/>
      <c r="J58" s="40"/>
    </row>
    <row r="59" spans="1:10" ht="16.5" customHeight="1">
      <c r="A59" s="23"/>
      <c r="B59" s="36"/>
      <c r="C59" s="33"/>
      <c r="D59" s="33"/>
      <c r="E59" s="33"/>
      <c r="F59" s="37"/>
      <c r="J59" s="40"/>
    </row>
    <row r="60" spans="1:10" ht="15.75">
      <c r="A60" s="23"/>
      <c r="B60" s="36" t="s">
        <v>39</v>
      </c>
      <c r="C60" s="41"/>
      <c r="D60" s="41"/>
      <c r="E60" s="41"/>
      <c r="F60" s="37"/>
      <c r="J60" s="40"/>
    </row>
    <row r="61" spans="1:10" ht="15.75">
      <c r="A61" s="23"/>
      <c r="B61" s="36" t="s">
        <v>172</v>
      </c>
      <c r="C61" s="41">
        <f>C46+C58</f>
        <v>-267531</v>
      </c>
      <c r="D61" s="41"/>
      <c r="E61" s="41">
        <f>E46+E58</f>
        <v>4080152</v>
      </c>
      <c r="F61" s="37"/>
      <c r="J61" s="40"/>
    </row>
    <row r="62" spans="1:10" ht="15.75">
      <c r="A62" s="30"/>
      <c r="B62" s="37"/>
      <c r="C62" s="106"/>
      <c r="D62" s="106"/>
      <c r="E62" s="106"/>
      <c r="F62" s="37"/>
      <c r="J62" s="37"/>
    </row>
    <row r="63" spans="1:10" ht="15.75">
      <c r="A63" s="30"/>
      <c r="B63" s="37" t="s">
        <v>113</v>
      </c>
      <c r="C63" s="41">
        <v>851818</v>
      </c>
      <c r="D63" s="41"/>
      <c r="E63" s="41">
        <v>503378</v>
      </c>
      <c r="F63" s="37"/>
      <c r="J63" s="37"/>
    </row>
    <row r="64" spans="1:10" ht="15.75">
      <c r="A64" s="30"/>
      <c r="B64" s="37"/>
      <c r="C64" s="105"/>
      <c r="D64" s="105"/>
      <c r="E64" s="105"/>
      <c r="F64" s="37"/>
      <c r="J64" s="37"/>
    </row>
    <row r="65" spans="1:10" ht="15.75">
      <c r="A65" s="30"/>
      <c r="B65" s="36" t="s">
        <v>173</v>
      </c>
      <c r="C65" s="31">
        <v>7545780</v>
      </c>
      <c r="D65" s="31"/>
      <c r="E65" s="31">
        <v>2962250</v>
      </c>
      <c r="F65" s="37"/>
      <c r="J65" s="37"/>
    </row>
    <row r="66" spans="1:6" ht="15.75">
      <c r="A66" s="30"/>
      <c r="B66" s="37"/>
      <c r="C66" s="105"/>
      <c r="D66" s="105"/>
      <c r="E66" s="105"/>
      <c r="F66" s="37"/>
    </row>
    <row r="67" spans="1:6" ht="16.5" thickBot="1">
      <c r="A67" s="30"/>
      <c r="B67" s="36" t="s">
        <v>174</v>
      </c>
      <c r="C67" s="42">
        <f>SUM(C60:C65)</f>
        <v>8130067</v>
      </c>
      <c r="D67" s="33"/>
      <c r="E67" s="42">
        <f>SUM(E60:E65)</f>
        <v>7545780</v>
      </c>
      <c r="F67" s="37"/>
    </row>
    <row r="68" spans="1:6" ht="16.5" thickTop="1">
      <c r="A68" s="30"/>
      <c r="B68" s="36"/>
      <c r="C68" s="105"/>
      <c r="D68" s="105"/>
      <c r="E68" s="105"/>
      <c r="F68" s="37"/>
    </row>
    <row r="69" spans="1:6" ht="15.75">
      <c r="A69" s="30"/>
      <c r="B69" s="43" t="s">
        <v>40</v>
      </c>
      <c r="C69" s="44"/>
      <c r="D69" s="44"/>
      <c r="E69" s="44"/>
      <c r="F69" s="37"/>
    </row>
    <row r="70" spans="1:6" ht="15.75">
      <c r="A70" s="23"/>
      <c r="B70" s="30" t="s">
        <v>175</v>
      </c>
      <c r="C70" s="44"/>
      <c r="D70" s="44"/>
      <c r="E70" s="44"/>
      <c r="F70" s="37"/>
    </row>
    <row r="71" spans="1:6" ht="15.75">
      <c r="A71" s="23"/>
      <c r="B71" s="30" t="s">
        <v>146</v>
      </c>
      <c r="C71" s="31">
        <v>4539279</v>
      </c>
      <c r="D71" s="31"/>
      <c r="E71" s="31">
        <v>4154510</v>
      </c>
      <c r="F71" s="37"/>
    </row>
    <row r="72" spans="1:6" ht="15.75">
      <c r="A72" s="23"/>
      <c r="B72" s="30" t="s">
        <v>41</v>
      </c>
      <c r="C72" s="31">
        <v>3590788</v>
      </c>
      <c r="D72" s="31"/>
      <c r="E72" s="31">
        <v>3507029</v>
      </c>
      <c r="F72" s="37"/>
    </row>
    <row r="73" spans="1:6" ht="15.75">
      <c r="A73" s="23"/>
      <c r="B73" s="30" t="s">
        <v>125</v>
      </c>
      <c r="C73" s="31">
        <v>0</v>
      </c>
      <c r="D73" s="31"/>
      <c r="E73" s="31">
        <v>-115759</v>
      </c>
      <c r="F73" s="37"/>
    </row>
    <row r="74" spans="1:6" ht="16.5" thickBot="1">
      <c r="A74" s="23"/>
      <c r="B74" s="30"/>
      <c r="C74" s="42">
        <f>SUM(C71:C73)</f>
        <v>8130067</v>
      </c>
      <c r="D74" s="45"/>
      <c r="E74" s="42">
        <f>SUM(E71:E73)</f>
        <v>7545780</v>
      </c>
      <c r="F74" s="37"/>
    </row>
    <row r="75" spans="1:9" ht="16.5" thickTop="1">
      <c r="A75" s="23"/>
      <c r="B75" s="30"/>
      <c r="C75" s="107"/>
      <c r="D75" s="107"/>
      <c r="E75" s="107"/>
      <c r="F75" s="37"/>
      <c r="G75" s="20"/>
      <c r="H75" s="52"/>
      <c r="I75" s="52"/>
    </row>
    <row r="76" spans="1:6" ht="15.75">
      <c r="A76" s="49" t="s">
        <v>176</v>
      </c>
      <c r="C76" s="47"/>
      <c r="E76" s="47"/>
      <c r="F76" s="108"/>
    </row>
    <row r="77" spans="1:6" ht="15.75">
      <c r="A77" s="49" t="s">
        <v>117</v>
      </c>
      <c r="C77" s="47"/>
      <c r="E77" s="47"/>
      <c r="F77" s="122"/>
    </row>
    <row r="78" spans="3:6" ht="15.75">
      <c r="C78" s="47"/>
      <c r="E78" s="47"/>
      <c r="F78" s="122"/>
    </row>
    <row r="79" spans="3:6" ht="15.75">
      <c r="C79" s="47"/>
      <c r="E79" s="47"/>
      <c r="F79" s="37"/>
    </row>
    <row r="80" spans="3:6" ht="15.75">
      <c r="C80" s="47"/>
      <c r="E80" s="47"/>
      <c r="F80" s="37"/>
    </row>
    <row r="81" spans="3:6" ht="15.75">
      <c r="C81" s="47"/>
      <c r="E81" s="47"/>
      <c r="F81" s="37"/>
    </row>
  </sheetData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GF</cp:lastModifiedBy>
  <cp:lastPrinted>2007-05-23T08:43:06Z</cp:lastPrinted>
  <dcterms:created xsi:type="dcterms:W3CDTF">2005-11-21T03:06:23Z</dcterms:created>
  <dcterms:modified xsi:type="dcterms:W3CDTF">2007-05-24T06:15:48Z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